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782" activeTab="1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7" sheetId="7" r:id="rId7"/>
    <sheet name="Прил 8" sheetId="8" r:id="rId8"/>
    <sheet name="Прил.9" sheetId="9" r:id="rId9"/>
    <sheet name="Прил10" sheetId="10" r:id="rId10"/>
    <sheet name="Прил.11" sheetId="11" r:id="rId11"/>
    <sheet name="Прил.12" sheetId="12" r:id="rId12"/>
  </sheets>
  <externalReferences>
    <externalReference r:id="rId15"/>
  </externalReferences>
  <definedNames>
    <definedName name="_Date_" localSheetId="10">'[1]Таблица1'!#REF!</definedName>
    <definedName name="_Date_" localSheetId="11">'[1]Таблица1'!#REF!</definedName>
    <definedName name="_Date_" localSheetId="1">'[1]Таблица1'!#REF!</definedName>
    <definedName name="_Date_" localSheetId="2">'[1]Таблица1'!#REF!</definedName>
    <definedName name="_Date_" localSheetId="3">'[1]Таблица1'!#REF!</definedName>
    <definedName name="_Date_" localSheetId="4">'[1]Таблица1'!#REF!</definedName>
    <definedName name="_Date_" localSheetId="8">'[1]Таблица1'!#REF!</definedName>
    <definedName name="_Date_">'[1]Таблица1'!#REF!</definedName>
    <definedName name="_PBuh_" localSheetId="10">#REF!</definedName>
    <definedName name="_PBuh_" localSheetId="11">#REF!</definedName>
    <definedName name="_PBuh_" localSheetId="2">#REF!</definedName>
    <definedName name="_PBuh_" localSheetId="3">#REF!</definedName>
    <definedName name="_PBuh_" localSheetId="4">#REF!</definedName>
    <definedName name="_PBuh_" localSheetId="8">#REF!</definedName>
    <definedName name="_PBuh_">#REF!</definedName>
    <definedName name="_PBuhN_" localSheetId="10">#REF!</definedName>
    <definedName name="_PBuhN_" localSheetId="11">#REF!</definedName>
    <definedName name="_PBuhN_" localSheetId="2">#REF!</definedName>
    <definedName name="_PBuhN_" localSheetId="3">#REF!</definedName>
    <definedName name="_PBuhN_" localSheetId="4">#REF!</definedName>
    <definedName name="_PBuhN_" localSheetId="8">#REF!</definedName>
    <definedName name="_PBuhN_">#REF!</definedName>
    <definedName name="_PRuk_" localSheetId="10">#REF!</definedName>
    <definedName name="_PRuk_" localSheetId="11">#REF!</definedName>
    <definedName name="_PRuk_" localSheetId="2">#REF!</definedName>
    <definedName name="_PRuk_" localSheetId="3">#REF!</definedName>
    <definedName name="_PRuk_" localSheetId="4">#REF!</definedName>
    <definedName name="_PRuk_" localSheetId="8">#REF!</definedName>
    <definedName name="_PRuk_">#REF!</definedName>
    <definedName name="_PRukN_" localSheetId="10">#REF!</definedName>
    <definedName name="_PRukN_" localSheetId="11">#REF!</definedName>
    <definedName name="_PRukN_" localSheetId="2">#REF!</definedName>
    <definedName name="_PRukN_" localSheetId="3">#REF!</definedName>
    <definedName name="_PRukN_" localSheetId="4">#REF!</definedName>
    <definedName name="_PRukN_" localSheetId="8">#REF!</definedName>
    <definedName name="_PRukN_">#REF!</definedName>
    <definedName name="_xlnm._FilterDatabase" localSheetId="2" hidden="1">'Прил.3'!$B$7:$E$43</definedName>
    <definedName name="_xlnm._FilterDatabase" localSheetId="3" hidden="1">'Прил.4'!$B$7:$H$739</definedName>
    <definedName name="_xlnm._FilterDatabase" localSheetId="4" hidden="1">'Прил.5'!$B$7:$I$758</definedName>
    <definedName name="_xlnm._FilterDatabase" localSheetId="5" hidden="1">'Прил.6'!$B$11:$J$386</definedName>
    <definedName name="acc2">#REF!</definedName>
    <definedName name="add_bk">#REF!</definedName>
    <definedName name="add_bk_n">#REF!</definedName>
    <definedName name="ate">#REF!</definedName>
    <definedName name="ate_n">#REF!</definedName>
    <definedName name="ate_n0">#REF!</definedName>
    <definedName name="bacc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te">#REF!</definedName>
    <definedName name="Chef_Dol">#REF!</definedName>
    <definedName name="Chef_FIO">#REF!</definedName>
    <definedName name="cibk">#REF!</definedName>
    <definedName name="cidep">#REF!</definedName>
    <definedName name="ciinc">#REF!</definedName>
    <definedName name="ciinc1">#REF!</definedName>
    <definedName name="ciinc3">#REF!</definedName>
    <definedName name="ciinc5">#REF!</definedName>
    <definedName name="ciinc7">#REF!</definedName>
    <definedName name="ciinc8">#REF!</definedName>
    <definedName name="ciitem">#REF!</definedName>
    <definedName name="cimns">#REF!</definedName>
    <definedName name="ciprog">#REF!</definedName>
    <definedName name="corr2">#REF!</definedName>
    <definedName name="corr2_inn">#REF!</definedName>
    <definedName name="corr2_n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bk">#REF!</definedName>
    <definedName name="ibk_n">#REF!</definedName>
    <definedName name="idep_n">#REF!</definedName>
    <definedName name="iinc_n">#REF!</definedName>
    <definedName name="iinc1_n">#REF!</definedName>
    <definedName name="iinc3_n">#REF!</definedName>
    <definedName name="iinc5_n">#REF!</definedName>
    <definedName name="iinc7_n">#REF!</definedName>
    <definedName name="iinc8_n">#REF!</definedName>
    <definedName name="iitem_n">#REF!</definedName>
    <definedName name="imns">#REF!</definedName>
    <definedName name="imns_inn">#REF!</definedName>
    <definedName name="imns_n">#REF!</definedName>
    <definedName name="imns_n0">#REF!</definedName>
    <definedName name="iprog_n">#REF!</definedName>
    <definedName name="IsUp_acc2">#REF!</definedName>
    <definedName name="IsUp_add_bk">#REF!</definedName>
    <definedName name="IsUp_add_bk_n">#REF!</definedName>
    <definedName name="IsUp_ate">#REF!</definedName>
    <definedName name="IsUp_ate_n">#REF!</definedName>
    <definedName name="IsUp_ate_n0">#REF!</definedName>
    <definedName name="IsUp_bacc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ate">#REF!</definedName>
    <definedName name="IsUp_cibk">#REF!</definedName>
    <definedName name="IsUp_cidep">#REF!</definedName>
    <definedName name="IsUp_ciinc">#REF!</definedName>
    <definedName name="IsUp_ciinc1">#REF!</definedName>
    <definedName name="IsUp_ciinc3">#REF!</definedName>
    <definedName name="IsUp_ciinc5">#REF!</definedName>
    <definedName name="IsUp_ciinc7">#REF!</definedName>
    <definedName name="IsUp_ciinc8">#REF!</definedName>
    <definedName name="IsUp_ciitem">#REF!</definedName>
    <definedName name="IsUp_cimns">#REF!</definedName>
    <definedName name="IsUp_ciprog">#REF!</definedName>
    <definedName name="IsUp_corr2">#REF!</definedName>
    <definedName name="IsUp_corr2_inn">#REF!</definedName>
    <definedName name="IsUp_corr2_n">#REF!</definedName>
    <definedName name="IsUp_date">#REF!</definedName>
    <definedName name="IsUp_ibk">#REF!</definedName>
    <definedName name="IsUp_ibk_n">#REF!</definedName>
    <definedName name="IsUp_idep_n">#REF!</definedName>
    <definedName name="IsUp_iinc_n">#REF!</definedName>
    <definedName name="IsUp_iinc1_n">#REF!</definedName>
    <definedName name="IsUp_iinc3_n">#REF!</definedName>
    <definedName name="IsUp_iinc5_n">#REF!</definedName>
    <definedName name="IsUp_iinc7_n">#REF!</definedName>
    <definedName name="IsUp_iinc8_n">#REF!</definedName>
    <definedName name="IsUp_iitem_n">#REF!</definedName>
    <definedName name="IsUp_imns">#REF!</definedName>
    <definedName name="IsUp_imns_inn">#REF!</definedName>
    <definedName name="IsUp_imns_n">#REF!</definedName>
    <definedName name="IsUp_imns_n0">#REF!</definedName>
    <definedName name="IsUp_iprog_n">#REF!</definedName>
    <definedName name="IsUp_izm">#REF!</definedName>
    <definedName name="IsUp_link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s">#REF!</definedName>
    <definedName name="IsUp_sy0">#REF!</definedName>
    <definedName name="IsUp_sy1">#REF!</definedName>
    <definedName name="IsUp_sy2">#REF!</definedName>
    <definedName name="izm">#REF!</definedName>
    <definedName name="link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Zam_Boss_FIO">#REF!</definedName>
    <definedName name="Zam_Buh_FIO">#REF!</definedName>
    <definedName name="Zam_Chef_FIO">#REF!</definedName>
    <definedName name="_xlnm.Print_Area" localSheetId="2">'Прил.3'!$B$1:$H$40</definedName>
    <definedName name="_xlnm.Print_Area" localSheetId="3">'Прил.4'!$B$1:$K$721</definedName>
    <definedName name="_xlnm.Print_Area" localSheetId="4">'Прил.5'!$B$1:$L$755</definedName>
    <definedName name="_xlnm.Print_Area" localSheetId="5">'Прил.6'!$B$2:$Y$386</definedName>
    <definedName name="ррр" localSheetId="10">#REF!</definedName>
    <definedName name="ррр" localSheetId="11">#REF!</definedName>
    <definedName name="ррр" localSheetId="2">#REF!</definedName>
    <definedName name="ррр" localSheetId="3">#REF!</definedName>
    <definedName name="ррр" localSheetId="4">#REF!</definedName>
    <definedName name="ррр" localSheetId="8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<sst xmlns="http://schemas.openxmlformats.org/spreadsheetml/2006/main" count="8000" uniqueCount="694">
  <si>
    <t>Реализация основного мероприятия "Обеспечение массовой консолидации молодежи и широкого информирования молодых граждан о потенциальных возможностях их развития и применения потенциала"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</si>
  <si>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"Воспитание в гражданах чувства гордости и глубокого уважения к российской символике, историческим святыням, традициям и обычаям Родины" подпрограммы "Нравственное и патриотическое воспитание граждан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</si>
  <si>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"Обеспечение повышения престижа военной службы, совершенствование работы с допризывной молодежью района" подпрограммы "Нравственное и патриотическое воспитание граждан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</si>
  <si>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"Приобретение специализированной литературы и фильмов по предупреждению и преодолению наркотической зависимости для организации лекционно-просветительской, профилактической работы среди населения района"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</si>
  <si>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"Организация общественно-значимой акции "Скажи нет наркомании, алкоголизму и курению", с участием представителей здравоохранения, образования, правоохранительных органов и религиозных организаций"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</si>
  <si>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Подпрограмма "Культурно-досуговое обслуживание населения Глазуновского района 2015-2018 годы" муниципальной программы Глазуновского района "Культура Глазуновского района 2015-2018 годы"</t>
  </si>
  <si>
    <t>Реализация основного мероприятия "Ремонт зданий учреждений культуры"  подпрограммы "Культурно-досуговое обслуживание населения в Глазуновского района 2015-2018 годы" муниципальной программы Глазуновского района "Культура Глазуновского района 2015-2018 годы"</t>
  </si>
  <si>
    <t>БФ 0 00 51180</t>
  </si>
  <si>
    <t>БФ 0 00 71560</t>
  </si>
  <si>
    <t>БФ 0 00 78210</t>
  </si>
  <si>
    <t>БФ 0 00 78160</t>
  </si>
  <si>
    <t>БФ 0 00 71590</t>
  </si>
  <si>
    <t>ОР 0 01 85250</t>
  </si>
  <si>
    <t>ОР 0 00 00000</t>
  </si>
  <si>
    <t>Наименование показателя</t>
  </si>
  <si>
    <t>810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</si>
  <si>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</si>
  <si>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ПП 3 00 00000</t>
  </si>
  <si>
    <t>Подпрограмма "Специальные меры профилактики правонарушений"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</si>
  <si>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300</t>
  </si>
  <si>
    <t>100</t>
  </si>
  <si>
    <t>ЦД 0 00 00000</t>
  </si>
  <si>
    <t>ЦД 1 01 70550</t>
  </si>
  <si>
    <t xml:space="preserve">                                                   Приложение 2</t>
  </si>
  <si>
    <t>Всего доходы</t>
  </si>
  <si>
    <t>1 00 00000 00 0000 000</t>
  </si>
  <si>
    <t>НАЛОГОВЫЕ И НЕНАЛОГОВЫЕ ДОХОДЫ</t>
  </si>
  <si>
    <t>Налоговые доходы</t>
  </si>
  <si>
    <t>1 01 02010 01 0000 110</t>
  </si>
  <si>
    <t xml:space="preserve">                                                   Приложение 3</t>
  </si>
  <si>
    <t xml:space="preserve">                                                   Приложение 4</t>
  </si>
  <si>
    <t xml:space="preserve">                                                   Приложение 5</t>
  </si>
  <si>
    <t>БФ 0 00 77140</t>
  </si>
  <si>
    <t>БФ 0 00 00000</t>
  </si>
  <si>
    <t>Публичные нормативные социальные выплаты гражданам</t>
  </si>
  <si>
    <t>Вед</t>
  </si>
  <si>
    <t>812</t>
  </si>
  <si>
    <t>3</t>
  </si>
  <si>
    <t>Функционирование высшего должностного лица субъекта Российской Федерации и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</si>
  <si>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</si>
  <si>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Дворцы и дома культуры, другие учреждения культуры и средств массовой информации в рамках непрограммной части районного бюджета</t>
  </si>
  <si>
    <t>Обеспечение деятельности библиотек в рамках непрограммной части районного бюджета</t>
  </si>
  <si>
    <t>О1 3 00 00000</t>
  </si>
  <si>
    <t>Подпрограмма "Развитие дополнительго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</si>
  <si>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Реализация основного мероприятия муниципальной программы "Развитие сельского хозяйства и регулирование рынков сельскохозяйственной продукции, сырья и продовольствия в Глазуновском районе Орловской области на 2013-2020 годы"</t>
  </si>
  <si>
    <t>С1 1 00 85110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</si>
  <si>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Глазуновском районе Орловской области на 2013-2020 годы"</t>
  </si>
  <si>
    <t>С1 0 00 00000</t>
  </si>
  <si>
    <t>Л1 1 01 85260</t>
  </si>
  <si>
    <t>Л1 1 02 85260</t>
  </si>
  <si>
    <t>Л1 1 04 85260</t>
  </si>
  <si>
    <t>Л1 1 05 85260</t>
  </si>
  <si>
    <t>Реализация основного мероприятия "Обеспечение организации санаторного лечения детей-сирот, детей на опеке" муниципальной программы Глазуновского района "Оздоровление и отдых детей и подростков Глазуновского района"</t>
  </si>
  <si>
    <t>Реализация основного мероприятия "Обеспечение организации работы лагерей дневного пребывания" муниципальной программы Глазуновского района "Оздоровление и отдых детей и подростков Глазуновского района"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</si>
  <si>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</si>
  <si>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</si>
  <si>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</si>
  <si>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</si>
  <si>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</si>
  <si>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</si>
  <si>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</si>
  <si>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</si>
  <si>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</si>
  <si>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</si>
  <si>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Физическая культура и спорт</t>
  </si>
  <si>
    <t>Охрана семьи и детства</t>
  </si>
  <si>
    <t>800</t>
  </si>
  <si>
    <t>811</t>
  </si>
  <si>
    <t>Финансовый отдел администрации Глазуновского района</t>
  </si>
  <si>
    <t>Отдел по управлению муниципальным имуществом Глазуновского района Орловской области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</si>
  <si>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</si>
  <si>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</si>
  <si>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</si>
  <si>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</si>
  <si>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</si>
  <si>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</si>
  <si>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</si>
  <si>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</si>
  <si>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</si>
  <si>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</si>
  <si>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</si>
  <si>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</si>
  <si>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</si>
  <si>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</si>
  <si>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1 01 02030 01 0000 110</t>
  </si>
  <si>
    <t>1 01 02040 01 0000 110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</si>
  <si>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</si>
  <si>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1 11 0105005 0000 120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</si>
  <si>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</si>
  <si>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Софинансирование мероприятий государственной программы Российской Федерации "Доступная среда" на 2011-2015 годы в рамках непрограммной части районного бюджета</t>
  </si>
  <si>
    <t>БФ 0 00 R0270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</si>
  <si>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</si>
  <si>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</si>
  <si>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</si>
  <si>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2 02 04999 05 0000 151</t>
  </si>
  <si>
    <t>Прочие межбюджетные трансферты, передаваемые бюджетам муниципальных районов</t>
  </si>
  <si>
    <t>Обеспечение бесплатного презда на городском, пригородном, а также 2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областных, муниципальных образовательных организациях Орловской области в рамках непрограммной части районного бюджета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</si>
  <si>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</si>
  <si>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</si>
  <si>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Мероприятия по обеспечению мобилизационной подготовки экономики в рамках непрограммной части районного бюджета</t>
  </si>
  <si>
    <t>Мероприятия по предупреждению и ликвидации последствий чрезвычайных ситуаций и стихийных бедствий в рамках непрограммной части районного бюджета</t>
  </si>
  <si>
    <t>Другие виды транспорта в рамках непрограммной части районного бюджета</t>
  </si>
  <si>
    <t>Центральный аппарат в рамках непрограммной части районного бюджета</t>
  </si>
  <si>
    <t>Реализация основного мероприятия "Организация музейного обслуживания населения"  подпрограммы "Музейное обслуживание населения в Глазуновском районе (2015-2018 годы)" муниципальной программы Глазуновского района "Культура Глазуновского района 2015-2018 годы"</t>
  </si>
  <si>
    <t>Реализация основного мероприятия "Укрепление материально-технической базы"  подпрограммы "Музейное обслуживание населения в Глазуновском районе (2015-2018 годы)" муниципальной программы Глазуновского района "Культура Глазуновского района 2015-2018 годы"</t>
  </si>
  <si>
    <t>Реализация основного мероприятия "Проведение конкурсов и викторин патриотической направленности" подпрограммы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</si>
  <si>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Реализация основного мероприятия "Проведение мероприятий, направленных на предупреждение и выявление правонарушений" подпрограммы "Специальные меры профилактики правонарушений"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</si>
  <si>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ПП 0 00 00000</t>
  </si>
  <si>
    <t>ПП 1 00 00000</t>
  </si>
  <si>
    <t>ПП 2 00 00000</t>
  </si>
  <si>
    <t>Подпрограмма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</si>
  <si>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Возмещение расходов бюджетов муниципальных образований на обеспечение питанием учащихся муниципальных общеобразовательных организаций в рамках основного мероприятия "Создание условий для сохранения и укрепления здоровья детей"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</si>
  <si>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Иные дотации</t>
  </si>
  <si>
    <t>1402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</si>
  <si>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</si>
  <si>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БФ 0 00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</si>
  <si>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</si>
  <si>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БФ 0 00 R0970</t>
  </si>
  <si>
    <t>Софинансирование из областного бюджета расходов на 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</t>
  </si>
  <si>
    <t>Реализация мероприятий подпрограммы "Сохранение и реконструкция военно-мемориальных объектов в Глазуновском районе 2015-2018 годы" муниципальной программы Глазуновского района "Культура Глазуновского района 2015-2018 годы"</t>
  </si>
  <si>
    <t>К1 4 01 81790</t>
  </si>
  <si>
    <t>К1 4 00 00000</t>
  </si>
  <si>
    <t>Подпрограмма "Сохранение и реконструкция военно-мемориальных объектов в Глазуновском районе 2015-2018 годы" муниципальной программы Глазуновского района "Культура Глазуновского района 2015-2018 годы"</t>
  </si>
  <si>
    <t>Обеспечение деятельности общеобразовательных организаций в рамках основного мероприятия "Приведение учебно-материальной базы образовательных учреждений в соответствие с современными требованиями"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</si>
  <si>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</si>
  <si>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</si>
  <si>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</si>
  <si>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</si>
  <si>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Обеспечение деятельности общеобразовательных организаций в рамках основного мероприятия "Приведение учебно-материальной базы образовательных учреждений в соответствие с современными требованиями"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</si>
  <si>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ВТ 0 01 85330</t>
  </si>
  <si>
    <t>Реализация основного мероприятия "Проведение мероприятий воспитательной направленности в общеобразовательных учреждениях района"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</si>
  <si>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ПП 1 01 85180</t>
  </si>
  <si>
    <t>ПП 2 01 85180</t>
  </si>
  <si>
    <t>ПП 2 02 85180</t>
  </si>
  <si>
    <t>ПП 3 01 85180</t>
  </si>
  <si>
    <t>Реализация основного мероприятия "Повышение квалификации кадров"  подпрограммы "Культурно-досуговое обслуживание населения Глазуновского района 2015-2018 годы" муниципальной программы Глазуновского района "Культура Глазуновского района 2015-2018 годы"</t>
  </si>
  <si>
    <t>Реализация основного мероприятия "Организация культурно-досугового обслуживания населения"  подпрограммы "Культурно-досуговое обслуживание населения  Глазуновского района 2015-2018 годы" муниципальной программы Глазуновского района "Культура Глазуновском районе 2015-2018 годы"</t>
  </si>
  <si>
    <t>500</t>
  </si>
  <si>
    <t>Подпрограмма "Развитие архивного дела Глазуновского района 2015-2018 годы" в рамках муниципальной программы Глазуновского района "Культура Глазуновского района 2015-2018 годы"</t>
  </si>
  <si>
    <t>Администрация Глазуновского района Орловской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</si>
  <si>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</si>
  <si>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</si>
  <si>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О1 1 02 71570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</si>
  <si>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"Создание условий для повышения качества дошкольного образования" 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</si>
  <si>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БФ 0 00 77110</t>
  </si>
  <si>
    <t>Реализация основного мероприятия "Пропаганда и мониторинг безопасности дорожного движения в Глазуновском районе" подпрограммы "Повышение правового сознания и предупреждения опасного поведения участников дорожного движения" в рамках муниципальной программы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</si>
  <si>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основного мероприятия "Профилактика безопасности дорожного движения в образовательных учреждениях района" подпрограммы "Повышение правового сознания и предупреждения опасного поведения участников дорожного движения" в рамках муниципальной программы Глазуновского района "Повышения безопасности дорожного движения на 2014-2018 годы в Глазуновском районе Орловской области"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</si>
  <si>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</si>
  <si>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</si>
  <si>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</si>
  <si>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Доходы районного бюджета за 2016 год</t>
  </si>
  <si>
    <t>Распределение бюджетных ассигнований по разделам, подразделам классификации расходов районного бюджета за 2016 год</t>
  </si>
  <si>
    <t>Распределение бюджетных ассигнований  по ведомственной структуре расходов районного бюджета за 2016 год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</si>
  <si>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</si>
  <si>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</si>
  <si>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К1 5 02 86150</t>
  </si>
  <si>
    <t>Реализация основного мероприятия "Укрепление материально-технической базы" подпрограммы "Развитие архивного дела в Глазуновском районе на 2015-2018 годы" в рамках муниципальной программы Глазуновского района "Культура Глазуновского района 2015-2018 годы"</t>
  </si>
  <si>
    <t>Подпрограмма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</si>
  <si>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М1 5 00 00000</t>
  </si>
  <si>
    <t>Подпрограмма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</si>
  <si>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БФ 0 00 78140</t>
  </si>
  <si>
    <t>БФ 0 00 52600</t>
  </si>
  <si>
    <t>БФ 0 00 71510</t>
  </si>
  <si>
    <t>БФ 0 00 72470</t>
  </si>
  <si>
    <t>БФ 0 00 72480</t>
  </si>
  <si>
    <t>БФ 0 00 72500</t>
  </si>
  <si>
    <t>БФ 0 00 71600</t>
  </si>
  <si>
    <t>Прочие мероприятия по благоустройству городских округов и поселений в рамках непрограммной части районного бюджета</t>
  </si>
  <si>
    <t>О1 2 05 S2410</t>
  </si>
  <si>
    <t>БФ 0 00 76150</t>
  </si>
  <si>
    <t>к Решению Глазуновского районного Совета народных депутатов</t>
  </si>
  <si>
    <t>310</t>
  </si>
  <si>
    <t>Глава муниципального образования в рамках непрограммной части районного бюджета</t>
  </si>
  <si>
    <t>Депутаты представительного органа муниципального образования в рамках непрограммной части районного бюджета</t>
  </si>
  <si>
    <t>0409</t>
  </si>
  <si>
    <t>Дорожное хозяйство (дорожные фонды)</t>
  </si>
  <si>
    <t>Муниципальная программа "Организация проведения оплачиваемых общественных работ в Глазуновском районе на 2014-2018 годы"</t>
  </si>
  <si>
    <t>субсидии на мероприятия по организации оздоровительной кампании для детей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</si>
  <si>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</si>
  <si>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2 02 02216 05 0000 151</t>
  </si>
  <si>
    <t>2 02 02999 05 0000 151</t>
  </si>
  <si>
    <t>Прочие субсидии бюджетам муниципальных районов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</si>
  <si>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</si>
  <si>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</si>
  <si>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</si>
  <si>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</si>
  <si>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</si>
  <si>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</si>
  <si>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</si>
  <si>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</si>
  <si>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</si>
  <si>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</si>
  <si>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</si>
  <si>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</si>
  <si>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</si>
  <si>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</si>
  <si>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2 02 03069 05 0000 151</t>
  </si>
  <si>
    <t>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</si>
  <si>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</si>
  <si>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2 02 03999 05 0000 151</t>
  </si>
  <si>
    <t>Прочие субвенции бюджетам муниципальных районов</t>
  </si>
  <si>
    <t>2 02 04014 05 0000 151</t>
  </si>
  <si>
    <t>Реализация основного мероприятия "Ремонт улично-дорожной сети п.Глазуновка"  муниципальной программы «Строительство и ремонт автомобильных дорог  в Глазуновском районе Орловской области на 2012 - 2016 г.г.»</t>
  </si>
  <si>
    <t>БФ 0 00 51340</t>
  </si>
  <si>
    <t>Код</t>
  </si>
  <si>
    <t>Источники финансирования дефицита бюджета</t>
  </si>
  <si>
    <t>01 0500 00 00 0000 000</t>
  </si>
  <si>
    <t>Изменение остатков средств на счетах по учету средств бюджетов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</si>
  <si>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</si>
  <si>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</si>
  <si>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</si>
  <si>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</si>
  <si>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</si>
  <si>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</si>
  <si>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</si>
  <si>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</si>
  <si>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</si>
  <si>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</si>
  <si>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</si>
  <si>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</si>
  <si>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</si>
  <si>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</si>
  <si>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</si>
  <si>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</si>
  <si>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</t>
  </si>
  <si>
    <t xml:space="preserve">                                                   Приложение 6</t>
  </si>
  <si>
    <t>Обеспечение деятельности детских дошкольных учреждений в рамках основного мероприятия "Укрепление здоровья дошкольников" 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</si>
  <si>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детских дошкольных учреждений в рамках основного мероприятия "Укрепление материально-технической базы дошкольных образовательных учреждений, обеспечение комплексной безопасности" 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</si>
  <si>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О1 1 05 71570</t>
  </si>
  <si>
    <t>О1 1 01 85340</t>
  </si>
  <si>
    <t>Обеспечение деятельности детских дошкольных учреждений в рамках основного мероприятия "Укрепление здоровья дошкольников"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</si>
  <si>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Софинансирование из районного бюджета расходов на 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</t>
  </si>
  <si>
    <t>БФ 0 00 L0970</t>
  </si>
  <si>
    <t>Муниципальная программа «Строительство и ремонт автомобильных дорог  в Глазуновском районе Орловской области на 2012 - 2016 г.г.»</t>
  </si>
  <si>
    <t>ЦД 1 02 S0550</t>
  </si>
  <si>
    <t>Реализация основного мероприятия "Создание условий для привлечения молодежи к участию в общественной и общественно-политической жизни, формирование правового сознания и гражданской культуры"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</si>
  <si>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мероприятий подпрограммы "Обеспечение жильем молодых семей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</si>
  <si>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 "Осуществление проверок мест массового досуга молодежи"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</si>
  <si>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"Физкультурно-спортивная и оздоровительная работа по месту жительства" подпрограммы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</si>
  <si>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Обеспечение деятельности детских дошкольных учреждений в рамках основного мероприятия "Сохранение и развитие сети дошкольных образовательных учреждений"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</si>
  <si>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детских дошкольных учреждений в рамках основного мероприятия "Поддержка работников ДОУ"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</si>
  <si>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Ежемесячное денежное вознаграждение за классное руководство в рамках основного мероприятия "Совершенствование учительского корпуса района"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</si>
  <si>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Утверждено тыс.руб.</t>
  </si>
  <si>
    <t>Исполнено тыс.руб.</t>
  </si>
  <si>
    <t>Процент исполнения</t>
  </si>
  <si>
    <t>Отклонение тыс.руб.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</si>
  <si>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</si>
  <si>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</si>
  <si>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</si>
  <si>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</si>
  <si>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</si>
  <si>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>2 19 05000 05 0000 151</t>
  </si>
  <si>
    <t>Остаток ассигнований тыс.руб.</t>
  </si>
  <si>
    <t>Распределение бюджетных ассигнований по разделам, подразделам, (муниципальным программам Глазуновского района и непрограммным направлениям деятельности), группам и подгруппам видов расходов классификации расходов районного бюджета за 2016 год</t>
  </si>
  <si>
    <t>Подпрограмма "Нравственное и патриотическое воспитание граждан на 2016-2020 годы" муниципальной программы Глазуновского района Орловской области "Молодежь Глазуновского района на 2016-2020 годы"</t>
  </si>
  <si>
    <t>М1 4 00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</si>
  <si>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"Совершенствование учительского корпуса района"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</si>
  <si>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Реализация мероприятия "Создание условий для профессионального развития и подготовки кадров" муниципальной программы "Развитие муниципальной службы в Глазуновском районе на 2014-2016 годы"</t>
  </si>
  <si>
    <t>МС 0 00 00000</t>
  </si>
  <si>
    <t>БФ 0 00 71580</t>
  </si>
  <si>
    <t>БФ 0 00 71610</t>
  </si>
  <si>
    <t>БФ 0 00 77150</t>
  </si>
  <si>
    <t>БФ 0 00 76110</t>
  </si>
  <si>
    <t>БФ 0 00 76120</t>
  </si>
  <si>
    <t>БФ 0 00 76130</t>
  </si>
  <si>
    <t>БФ 0 00 78130</t>
  </si>
  <si>
    <t>Обеспечение деятельности учреждений дополнительного образования детей в рамках непрограммной части районного бюджета</t>
  </si>
  <si>
    <t>К1 3 01 86130</t>
  </si>
  <si>
    <t>Дотации на выравнивание бюджетной обеспеченности  субъектов Российской Федерации и муниципальных образований</t>
  </si>
  <si>
    <t>Богородское поселение</t>
  </si>
  <si>
    <t>ИТОГО :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</si>
  <si>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</si>
  <si>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</si>
  <si>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</si>
  <si>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</si>
  <si>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</si>
  <si>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</si>
  <si>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</si>
  <si>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</si>
  <si>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</si>
  <si>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</si>
  <si>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</si>
  <si>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0309</t>
  </si>
  <si>
    <t>0400</t>
  </si>
  <si>
    <t>0500</t>
  </si>
  <si>
    <t>0700</t>
  </si>
  <si>
    <t>0701</t>
  </si>
  <si>
    <t>Расходы на выплаты персоналу государственных (муниципальных)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</si>
  <si>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</si>
  <si>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Бюджетные инвестиции</t>
  </si>
  <si>
    <t>410</t>
  </si>
  <si>
    <t>510</t>
  </si>
  <si>
    <t xml:space="preserve">Дотации </t>
  </si>
  <si>
    <t>Субсидии бюджетным учреждениям</t>
  </si>
  <si>
    <t>Управление образования администрации Глазуновского района</t>
  </si>
  <si>
    <t>Реализация основного мероприятия "Осуществление проверок мест массового досуга молодежи"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</si>
  <si>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</si>
  <si>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</si>
  <si>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</si>
  <si>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</si>
  <si>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</si>
  <si>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</si>
  <si>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</si>
  <si>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</si>
  <si>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</si>
  <si>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</si>
  <si>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</si>
  <si>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</si>
  <si>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</si>
  <si>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</si>
  <si>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</si>
  <si>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</si>
  <si>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</si>
  <si>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</si>
  <si>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</si>
  <si>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>1</t>
  </si>
  <si>
    <t>2</t>
  </si>
  <si>
    <t>4</t>
  </si>
  <si>
    <t>Средства бюджета п. Глазуновка</t>
  </si>
  <si>
    <t>РПр</t>
  </si>
  <si>
    <t>0105</t>
  </si>
  <si>
    <t>Судебная система</t>
  </si>
  <si>
    <t>БФ 0 00 51200</t>
  </si>
  <si>
    <t>Реализация основного мероприятия "Совершенствование системы интеграции талантливой молодежи в творческую деятельность"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</si>
  <si>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"Поддержка мероприятий, проектов и инициатив, реализуемых совместно с молодежными организациями"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</si>
  <si>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"Обеспечение совершенствования условий духовно-нравственного и гражданско-патриотического воспитания молодежи как основопологающего пласта гражданского общества района" подпрограммы "Нравственное и патриотическое воспитание граждан на 2016-2020 годы" муниципальной программы Глазуновского района Орловской области "Молодежь Глазуновского района на 2016-2020 годы"</t>
  </si>
  <si>
    <t>БФ 0 00 77180</t>
  </si>
  <si>
    <t>БФ 0 00 77190</t>
  </si>
  <si>
    <t>Доплата за счет средств местного бюджета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</si>
  <si>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Доплата за счет средств местного бюджета на выполнение полномочий в сфере трудовых отношений в рамках непрограммной части районного бюджета</t>
  </si>
  <si>
    <t>878</t>
  </si>
  <si>
    <t>1102</t>
  </si>
  <si>
    <t>Массовый спорт</t>
  </si>
  <si>
    <t>Обеспечение деятельности детских дошкольных учреждений в рамках основного мероприятия "Поддержка работников ДОУ"  подпрограммы "Развитие дошкольного образования в Глазуновском районе на 2015-2017 годы" муниципальной программы Глазуновского района "Развити</t>
  </si>
  <si>
    <t>Резервные фонды местных администраций в рамках непрограммной части районного бюджета</t>
  </si>
  <si>
    <t>Доплата за счет средств местного бюджета на выполнение полномочий в сфере опеки и попечительства в рамках непрограммной части районного бюджета</t>
  </si>
  <si>
    <t>БФ 0 00 78190</t>
  </si>
  <si>
    <t>610</t>
  </si>
  <si>
    <t>К1 3 04 86130</t>
  </si>
  <si>
    <t>Реализация основного мероприятия "Укрепление материально-технической базы"  подпрограммы "Дополнительное образование в сфере культуры Глазуновского района 2015-2018 годы" муниципальной программы Глазуновского района "Культура Глазуновского района 2015-2018 годы"</t>
  </si>
  <si>
    <t>РП 1 00 85190</t>
  </si>
  <si>
    <t>0501</t>
  </si>
  <si>
    <t>Жилищное хозяйство</t>
  </si>
  <si>
    <t>Всего, тыс.руб.</t>
  </si>
  <si>
    <t>Пенсионное обеспечение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</si>
  <si>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</si>
  <si>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</si>
  <si>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</si>
  <si>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</si>
  <si>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</si>
  <si>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</si>
  <si>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</si>
  <si>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</si>
  <si>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</si>
  <si>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 xml:space="preserve">                                                   Приложение 7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</si>
  <si>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</si>
  <si>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</si>
  <si>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</si>
  <si>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</si>
  <si>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</si>
  <si>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</si>
  <si>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</si>
  <si>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</si>
  <si>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</si>
  <si>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Муниципальное казенное учреждение Глазуновского района Орловской области "Единая дежурно-диспетчерская служба, служба эксплуатации и технического обслуживания Глазуновского района Орловской области"</t>
  </si>
  <si>
    <t>814</t>
  </si>
  <si>
    <t>Обеспечение деятельности муниципального казенного учреждения Глазуновского района Орловской области "Единая дежурно-диспетчерская служба, служба эксплуатации и технического обслуживания Глазуновского района Орловской области" в рамках непрограммной части районного бюджета</t>
  </si>
  <si>
    <t>110</t>
  </si>
  <si>
    <t>БФ 0 00 77170</t>
  </si>
  <si>
    <t>Реализация основного мероприятия муниципальной программы "Развитие и поддержка малого и среднего предпринимательства в Глазуновском районе на 2016-2018 годы"</t>
  </si>
  <si>
    <t>РП 1 00 00000</t>
  </si>
  <si>
    <t>Муниципальная программа "Развитие и поддержка малого и среднего предпринимательства в Глазуновском районе на 2016-2018 годы"</t>
  </si>
  <si>
    <t xml:space="preserve"> 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</si>
  <si>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Сумма, тыс.руб.</t>
  </si>
  <si>
    <t>Итого</t>
  </si>
  <si>
    <t>Районные средства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</si>
  <si>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</si>
  <si>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</si>
  <si>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</si>
  <si>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</si>
  <si>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 в рамках  непрограммной части районного бюджета</t>
  </si>
  <si>
    <t>200</t>
  </si>
  <si>
    <t>БФ 0 00 51470</t>
  </si>
  <si>
    <t>Государственная поддержка муниципальных учреждений культуры в рамках непрограммной части районного бюджета</t>
  </si>
  <si>
    <t>БФ 0 00 L8027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</si>
  <si>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</si>
  <si>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</si>
  <si>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</si>
  <si>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</si>
  <si>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Краснослободское поселение</t>
  </si>
  <si>
    <t>Медведевское поселение</t>
  </si>
  <si>
    <t>Отрадинское поселение</t>
  </si>
  <si>
    <t>Очкинское поселение</t>
  </si>
  <si>
    <t>Сеньковское поселение</t>
  </si>
  <si>
    <t>Тагинское поселение</t>
  </si>
  <si>
    <t>п. Глазуновка</t>
  </si>
  <si>
    <t>БФ 0 00 53910</t>
  </si>
  <si>
    <t>М1 4 05 85220</t>
  </si>
  <si>
    <t>М1 5 01 85220</t>
  </si>
  <si>
    <t>М1 5 02 85220</t>
  </si>
  <si>
    <t>М1 5 03 85220</t>
  </si>
  <si>
    <t>Поддержка мер по обеспечению сбалансированности бюджетов в рамках непрограммной части районного бюджета</t>
  </si>
  <si>
    <t>БД 1 02 85190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</si>
  <si>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"Поддержка работников ДОУ" 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</si>
  <si>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Реализация основного мероприятия "Обеспечение соответствия санитарных норм и правил" муниципальной программы Глазуновского района "Оздоровление и отдых детей и подростков Глазуновского района"</t>
  </si>
  <si>
    <t>Реализация основного мероприятия "Доставка детей к месту отдыха и обратно" муниципальной программы Глазуновского района "Оздоровление и отдых детей и подростков Глазуновского района"</t>
  </si>
  <si>
    <t>Л1 0 00 00000</t>
  </si>
  <si>
    <t>Муниципальная программа Глазуновского района "Оздоровление и отдых детей и подростков Глазуновского района"</t>
  </si>
  <si>
    <t>М1 1 01 85220</t>
  </si>
  <si>
    <t>М1 1 02 85220</t>
  </si>
  <si>
    <t>М1 1 03 85220</t>
  </si>
  <si>
    <t>М1 1 04 85220</t>
  </si>
  <si>
    <t>М1 1 05 85220</t>
  </si>
  <si>
    <t>М1 1 06 85220</t>
  </si>
  <si>
    <t>М1 3 01 85220</t>
  </si>
  <si>
    <t>М1 3 02 85220</t>
  </si>
  <si>
    <t>М1 3 03 85220</t>
  </si>
  <si>
    <t>М1 4 01 85220</t>
  </si>
  <si>
    <t>М1 4 02 85220</t>
  </si>
  <si>
    <t>М1 4 03 85220</t>
  </si>
  <si>
    <t>М1 4 04 85220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</si>
  <si>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</si>
  <si>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</si>
  <si>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</si>
  <si>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</si>
  <si>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</si>
  <si>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</si>
  <si>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</si>
  <si>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</si>
  <si>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</si>
  <si>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</si>
  <si>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</si>
  <si>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</si>
  <si>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</si>
  <si>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</si>
  <si>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Реализация основного мероприятия "Организация культурно-досугового обслуживания населения" подпрограммы "Культурно-досуговое обслуживание населения Глазуновского района 2015-2018 годы" муниципальной программы Глазуновского района "Культура Глазуновского района 2015-2018 годы"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</si>
  <si>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</si>
  <si>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</si>
  <si>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</si>
  <si>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</si>
  <si>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</si>
  <si>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</si>
  <si>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Резервные средства</t>
  </si>
  <si>
    <t>870</t>
  </si>
  <si>
    <t>Межбюджетные трансферты</t>
  </si>
  <si>
    <t>530</t>
  </si>
  <si>
    <t>Субвенции</t>
  </si>
  <si>
    <t>Наименование</t>
  </si>
  <si>
    <t>Обеспечение деятельности общеобразовательных организаций в рамках основного мероприятия "Совершенствование механизмов муниципальной системы оценки качества образования"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</si>
  <si>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общеобразовательных организаций в рамках основного мероприятия "Совершенствование учительского корпуса района"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</si>
  <si>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общеобразовательных организаций в рамках основного мероприятия "Совершенствование системы поддержки талантливых детей"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</si>
  <si>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О1 2 00 00000</t>
  </si>
  <si>
    <t>Реализация основного мероприятия "Обеспечение качества предоставляемых образовательных услуг в сфере культуры и искусств"  подпрограммы "Дополнительное образование в сфере культуры Глазуновского района 2015-2018 годы" муниципальной программы Глазуновского района "Культура Глазуновского района 2015-2018 годы"</t>
  </si>
  <si>
    <t>К1 0 00 00000</t>
  </si>
  <si>
    <t>К1 3 00 00000</t>
  </si>
  <si>
    <t>К1 3 02 86130</t>
  </si>
  <si>
    <t>Подпрограмма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</si>
  <si>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О1 3 01 85360</t>
  </si>
  <si>
    <t>О1 3 02 85360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</si>
  <si>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</si>
  <si>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Специальные расходы</t>
  </si>
  <si>
    <t>880</t>
  </si>
  <si>
    <t>К1 5 00 00000</t>
  </si>
  <si>
    <t>БФ 0 00 78170</t>
  </si>
  <si>
    <t>БФ 0 00 77120</t>
  </si>
  <si>
    <t>БФ 0 00 77160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</si>
  <si>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</si>
  <si>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Закупка товаров, работ и услуг для обеспечения государственных (муниципальных) нужд</t>
  </si>
  <si>
    <t>Глазуновский районный Совет народных депутатов</t>
  </si>
  <si>
    <t>809</t>
  </si>
  <si>
    <t>За счет средств бюджета   п.Глазуновка, тыс.руб.</t>
  </si>
  <si>
    <t>0203</t>
  </si>
  <si>
    <t>Мобилизационная и вневойсковая подготовка</t>
  </si>
  <si>
    <t>400</t>
  </si>
  <si>
    <t>Капитальные вложения в объекты недвижимого имущества государственной (муниципальной) собственности</t>
  </si>
  <si>
    <t>Реализация основного мероприятия "Создание условий для пропаганды семейных ценностей и социальной значимости института семьи, поддержка граждан, попавших в трудную жизненную ситуацию"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</si>
  <si>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мероприятия "Взаимодействие с работодателями на договорной основе по организации временного трудоустройства несовершеннолетних граждан в возрасте от 14 до 18 лет"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</si>
  <si>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Муниципальная программа Глазуновского района "Культура Глазуновского района 2015-2018 годы"</t>
  </si>
  <si>
    <t>Муниципальная программа "Развитие муниципальной службы в Глазуновском районе на 2014-2016 годы"</t>
  </si>
  <si>
    <t>320</t>
  </si>
  <si>
    <t>Социальные выплаты гражданам, кроме публичных нормативных социальных выплат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</si>
  <si>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в рамках основного мероприятия "Создание условий для сохранения и укрепления здоровья детей"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</si>
  <si>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Софинансирование мероприятий государственной программы Орловской области "Образование в Орловской области" по обеспечению питанием учащихся муниципальных общеобразовательных организаций в рамках основного мероприятия "Создание условий для сохранения и укрепления здоровья детей"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</si>
  <si>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учреждений дополнительного образования в рамках основного мероприятия "Укрепление материально-технической базы" подпрограммы "Развитие дополнительного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</si>
  <si>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учреждений дополнительного образования в рамках основного мероприятия "Поддержка работников ДО" подпрограммы "Развитие дополнительного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</si>
  <si>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Реализация мероприятия "Организация оплачиваемых общественных работ для временной занятости населения, обеспечение материальной поддержки безработным гражданам" муниципальной программы "Организация проведения оплачиваемых общественных работ в Глазуновском районе на 2014-2018 годы"</t>
  </si>
  <si>
    <t>Реализация основного мероприятия "Осуществление организационно-технического и информационного сопровождения деятельности учреждения по эксплуатации и содержанию зданий и сооружений, оборудования, коммуникаций и сетей, организации пожарной безопасности"  подпрограммы "Дополнительное образование в сфере культуры Глазуновского района 2015-2018 годы" муниципальной программы Глазуновского района "Культура Глазуновского района 2015-2018 годы"</t>
  </si>
  <si>
    <t>К1 3 03 86130</t>
  </si>
  <si>
    <t>БФ 0 00 78150</t>
  </si>
  <si>
    <t>К1 1 00 00000</t>
  </si>
  <si>
    <t>Подпрограмма "Дополнительное образование в сфере культуры Глазуновского района 2015-2018 годы" муниципальной программы Глазуновского района "Культура Глазуновского района 2015-2018 годы"</t>
  </si>
  <si>
    <t>К1 1 02 86110</t>
  </si>
  <si>
    <t>К1 1 03 86110</t>
  </si>
  <si>
    <t>К1 1 04 86110</t>
  </si>
  <si>
    <t>К1 2 01 86120</t>
  </si>
  <si>
    <t>К1 2 00 00000</t>
  </si>
  <si>
    <t>Подпрограмма "Музейное обслуживание населения в Глазуновском районе 2015-2018 годы" муниципальной программы Глазуновского района "Культура Глазуновского района 2015-2018 годы"</t>
  </si>
  <si>
    <t>К1 2 03 86120</t>
  </si>
  <si>
    <t>БФ 0 00 76160</t>
  </si>
  <si>
    <t>БФ 0 00 77130</t>
  </si>
  <si>
    <t>МС 0 01 85240</t>
  </si>
  <si>
    <t>Реализация основного мероприятия "Проведение физкультурно-спортивных мероприятий" подпрограммы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</si>
  <si>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Реализация основного мероприятия "Ремонт улично-дорожной сети п.Глазуновка" муниципальной программы "Строительство и ремонт автомобильных дорог в Глазуновском районе Орловской области на 2012-2016 г.г."</t>
  </si>
  <si>
    <t>О1 2 02 71500</t>
  </si>
  <si>
    <t>О1 2 02 71570</t>
  </si>
  <si>
    <t>О1 2 05 72410</t>
  </si>
  <si>
    <t>О1 2 05 72460</t>
  </si>
  <si>
    <t>О1 2 01 85350</t>
  </si>
  <si>
    <t>О1 2 02 85350</t>
  </si>
  <si>
    <t>О1 2 03 85350</t>
  </si>
  <si>
    <t>О1 2 04 85350</t>
  </si>
  <si>
    <t>Ежемесячное денежное вознаграждение за классное руководство в рамках основного мероприятия "Совершенствование учительского корпуса района"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</si>
  <si>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ЦД 1 02 70550</t>
  </si>
  <si>
    <t>О1 1 03 85340</t>
  </si>
  <si>
    <t>О1 1 04 85340</t>
  </si>
  <si>
    <t>О1 1 05 85340</t>
  </si>
  <si>
    <t>О1 0 00 00000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</si>
  <si>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</si>
  <si>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Софинансирование мероприятий государственной программы Орловской области "Образование в Орловской области" в рамках основного мероприятия "Обеспечение организации отдыха в профильных сменах" муниципальной программы Глазуновского района "Оздоровление и отдых детей и подростков Глазуновского района"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</si>
  <si>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</si>
  <si>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</si>
  <si>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</si>
  <si>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</si>
  <si>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Выполнение полномочий в сфере трудовых отношений в рамках непрограммной части районного бюджета</t>
  </si>
  <si>
    <t>2 07 00000 00 0000 000</t>
  </si>
  <si>
    <t>БФ 0 00 52240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</si>
  <si>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в рамках непрограммной части районного бюджета</t>
  </si>
  <si>
    <t>Реализация основного мероприятия "Проведение областных акций, дней профилактики наркомании, выставок, конкурсов, слетов "Молодежь Орловщины - за здоровый образ жизни!", культурно-массовых мероприятий для молодежи"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</si>
  <si>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"Физическое воспитание молодежи" подпрограммы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</si>
  <si>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"Развитие массового спорта и подготовка спортивного резерва" подпрограммы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</si>
  <si>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М1 0 00 00000</t>
  </si>
  <si>
    <t xml:space="preserve"> Муниципальная программа Глазуновского района Орловской области "Молодежь Глазуновского района на 2016-2020 годы"</t>
  </si>
  <si>
    <t>М1 1 00 00000</t>
  </si>
  <si>
    <t>Подпрограмма "Мы-молодые на 2016-2020 годы" муниципальной программы Глазуновского района Орловской области "Молодежь Глазуновского района на 2016-2020 годы"</t>
  </si>
  <si>
    <t>М1 2 00 00000</t>
  </si>
  <si>
    <t>Подпрограмма "Обеспечение жильем молодых семей на 2016-2020 годы" муниципальной программы Глазуновского района Орловской области "Молодежь Глазуновского района на 2016-2020 годы"</t>
  </si>
  <si>
    <t>М1 3 00 00000</t>
  </si>
  <si>
    <t>"Об исполнении районного бюджета за 2016 год"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</si>
  <si>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за 2016 год</t>
  </si>
  <si>
    <t>Утверждено, тыс.руб.</t>
  </si>
  <si>
    <t>Исполнено, тыс.руб.</t>
  </si>
  <si>
    <t>Остаток ассигнований, тыс.руб.</t>
  </si>
  <si>
    <t xml:space="preserve"> Исполнено тыс.руб.</t>
  </si>
  <si>
    <t>Распределение районного фонда сбалансированности бюджетов поселений в 2016 году</t>
  </si>
  <si>
    <t xml:space="preserve">Расходование средств резервного фонда администрации Глазуновского района </t>
  </si>
  <si>
    <t>Дата</t>
  </si>
  <si>
    <t>Получатель</t>
  </si>
  <si>
    <t>Примечание</t>
  </si>
  <si>
    <t>Администрация -материальная помощь пострадавшим в результате пожара</t>
  </si>
  <si>
    <t>Расп. № 10-р от 12.02.2016</t>
  </si>
  <si>
    <t>Расп. № 13-р от 26.02.2016</t>
  </si>
  <si>
    <t>Расп. № 82-р от 21.07.2016</t>
  </si>
  <si>
    <t>ИТОГО</t>
  </si>
  <si>
    <t>в 2016 году</t>
  </si>
  <si>
    <t xml:space="preserve">                                                   Приложение 8</t>
  </si>
  <si>
    <t>Распределение районного фонда финансовой поддержки поселений в 2016 году</t>
  </si>
  <si>
    <t>Приложение 10</t>
  </si>
  <si>
    <t>Распределение субвенций  на осуществление первичного воинского учета</t>
  </si>
  <si>
    <t>Наименование поселения</t>
  </si>
  <si>
    <t xml:space="preserve">Распределение прочих межбюджетных трансфертов, </t>
  </si>
  <si>
    <t>передаваемых бюджетам поселений в соответствии с Законом Орловской области</t>
  </si>
  <si>
    <t xml:space="preserve"> от 26 января 2007 года № 655-ОЗ  «О наказах избирателей депутатам </t>
  </si>
  <si>
    <t>в т.ч. строительство памятника и обустройство сквера памяти воинов-интернационалистов ( 100 тыс.руб.- Борзенков С.П., 100 тыс.руб.- Семкин А.Н., 100 тыс.руб.- Фербиков Д.В.)</t>
  </si>
  <si>
    <t>благоустройство Парка культуры и отдыха пгт. Глазуновка (100 тыс.руб.- Быков В.И., 200 тыс.руб.- Фербиков Д.В.)</t>
  </si>
  <si>
    <t>приобретение материалов для ремонта и ремонт системы водоснабжения поселка Глазуновка (Борзенков С.П.)</t>
  </si>
  <si>
    <t xml:space="preserve">Распределение прочих субсидии </t>
  </si>
  <si>
    <t>на проведение ремонта, реконструкции и благоустройства воинских захоронений,  братских могил</t>
  </si>
  <si>
    <t xml:space="preserve"> и памятных знаков, расположенных на территории области в рамках реализации мероприятий </t>
  </si>
  <si>
    <t xml:space="preserve">подпрограммы "Сохранение и реконструкция военно-мемориальных объектов в Глазуновском районе </t>
  </si>
  <si>
    <t xml:space="preserve">2015-2018 годы" муниципальной программы Глазуновского района </t>
  </si>
  <si>
    <t xml:space="preserve">                                                   Приложение 1</t>
  </si>
  <si>
    <t xml:space="preserve">                                                   Приложение 9</t>
  </si>
  <si>
    <t>Приложение 11</t>
  </si>
  <si>
    <t>Приложение 12</t>
  </si>
  <si>
    <t xml:space="preserve"> на территориях, где отсутствуют военные комиссариаты в 2016 году</t>
  </si>
  <si>
    <t>Орловского областного Совета народных депутатов» в 2016 году</t>
  </si>
  <si>
    <t>"Культура Глазуновского района 2015-2018 годы" в  2016 году</t>
  </si>
  <si>
    <t>районного бюджета в 2016 году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</si>
  <si>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</si>
  <si>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2 02 04041 05 0000 151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</si>
  <si>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 за счет средств районного бюджета в рамках непрограммой части районного бюджета</t>
  </si>
  <si>
    <t>БФ 0 00 L0820</t>
  </si>
  <si>
    <t>Расходы на выплату персоналу кахенных учреждений</t>
  </si>
  <si>
    <t>Иные межбюджетные трансферты из федерального бюджета на комплектование книжных фондов библиотек муниципальных образований и государственных библиотек городов Москвы и Санкт-Петербурга в рамках непрограммной части районного бюджета</t>
  </si>
  <si>
    <t>БФ 0 00 51440</t>
  </si>
  <si>
    <t>БФ 0 00 51460</t>
  </si>
  <si>
    <t xml:space="preserve"> 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в рамках непрограммной части районного бюджета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</si>
  <si>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</si>
  <si>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</si>
  <si>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</si>
  <si>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2 02 04000 00 0000 151</t>
  </si>
  <si>
    <t>Иные межбюджетные трансферты</t>
  </si>
  <si>
    <t>0502</t>
  </si>
  <si>
    <t>БФ00072650</t>
  </si>
  <si>
    <t>Коммунальное хозяйство</t>
  </si>
  <si>
    <t>Реализация основного мероприятия "Организация работы передвижной антинаркотической бригады "Автобус в будущее"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</si>
  <si>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ПРОЧИЕ БЕЗВОЗМЕЗДНЫЕ ПОСТУПЛЕНИЯ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</si>
  <si>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непрограммной части районного бюджета</t>
  </si>
  <si>
    <t>2 07 05030 05 0000 180</t>
  </si>
  <si>
    <t>Прочие безвозмездные поступления в бюджеты муниципальных районов</t>
  </si>
  <si>
    <t>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</si>
  <si>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</si>
  <si>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</si>
  <si>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</si>
  <si>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2 02 02051 05 0000 151</t>
  </si>
  <si>
    <t>Субсидии бюджетам муниципальных районов на реализацию федеральных целевых программ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</si>
  <si>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</si>
  <si>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</si>
  <si>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Проведение Всероссийской сельскохозяйственной переписи в 2016 году в рамках непрограммной части районного бюджета</t>
  </si>
  <si>
    <t>БФ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</si>
  <si>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районного бюджета</t>
  </si>
  <si>
    <t>540</t>
  </si>
  <si>
    <t>Иные закупки товаров, работ и услуг для обеспечения государственных (муниципальных) нужд</t>
  </si>
  <si>
    <t>240</t>
  </si>
  <si>
    <t>Л1 1 03 70850</t>
  </si>
  <si>
    <t>Реализация мероприятий государственной программы Орловской области "Образование в Орловской области" в рамках основного мероприятия "Обеспечение организации отдыха в профильные лагеря" муниципальной программы Глазуновского района "Оздоровление и отдых детей и подростков Глазуновского района"</t>
  </si>
  <si>
    <t>Л1 1 03 S0850</t>
  </si>
  <si>
    <t>360</t>
  </si>
  <si>
    <t>Иные выплаты населению</t>
  </si>
  <si>
    <t>БФ 0 00 D2240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</si>
  <si>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за счет средств районного бюджета в рамках непрограммной части районного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</si>
  <si>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</si>
  <si>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Реализация мероприятий государственной программы Российской Федерации "Доступная среда" на 2011-2015 годы в рамках непрограммной части районного бюджета</t>
  </si>
  <si>
    <t>БФ 0 00 58027</t>
  </si>
  <si>
    <t>М1 2 00 50200</t>
  </si>
  <si>
    <t>М1 2 00 R0200</t>
  </si>
  <si>
    <t>М1 2 00 L0200</t>
  </si>
  <si>
    <t>Реализация мероприятий федеральной целевой программы "Жилище" в рамках муниципальной программы Глазуновского района Орловской области "Молодежь Глазуновского района на 2016-2020 годы"</t>
  </si>
  <si>
    <t>Софинансирование из областного бюджета мероприятий федеральной целевой программы "Жилище" в рамках муниципальной программы Глазуновского района Орловской области "Молодежь Глазуновского района на 2016-2020 годы"</t>
  </si>
  <si>
    <t xml:space="preserve">        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</si>
  <si>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БФ 0 00 78180</t>
  </si>
  <si>
    <t>Общегосударственные вопросы</t>
  </si>
  <si>
    <t>Резервные фонды</t>
  </si>
  <si>
    <t>Реализация основного мероприятия "Содержание и ремонт здания и помещений МБУДО "Глазуновская ДШИ"  подпрограммы "Дополнительное образование в сфере культуры Глазуновского района 2015-2018 годы" муниципальной программы Глазуновского района "Культура Глазуновского района 2015-2018 годы"</t>
  </si>
  <si>
    <t>ВТ 0 00 00000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</si>
  <si>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</si>
  <si>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БД 1 01 85190</t>
  </si>
  <si>
    <t>БД 1 00 00000</t>
  </si>
  <si>
    <t>БД 0 00 00000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</si>
  <si>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программы Глазуновского района "Повышения безопасности дорожного движения на 2014-2018 годы в Глазуновском районе Орловской области"</t>
  </si>
  <si>
    <t>Обеспечение деятельности детских дошкольных учреждений в рамках основного мероприятия "Сохранение и развитие сети дошкольных образовательных учреждений" 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</si>
  <si>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 xml:space="preserve">Источники финансирования дефицита </t>
  </si>
  <si>
    <t>Субвенции бюджетам муниципальных районов на обеспечение бесплатного проезда на городском, пригородном,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</si>
  <si>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"Совершенствование учительского корпуса района"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</si>
  <si>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общеобразовательных организаций в рамках основного мероприятия "Совершенствование учительского корпуса района"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</si>
  <si>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общеобразовательных организаций в рамках основного мероприятия "Совершенствование системы поддержки талантливых детей"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</si>
  <si>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ЦД102S0550</t>
  </si>
  <si>
    <t>Софинансирование из районного бюджета расходных обязательств на реализацию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</si>
  <si>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 xml:space="preserve">субсидии на проведение ремонта, реконструкции и благоустройства воинских захоронений, братских могил и памятных знаков, расположенных на территории области </t>
  </si>
  <si>
    <t>Муниципальная программа Глазуновского района "Развитие образования в Глазуновском районе на 2015-2017 годы"</t>
  </si>
  <si>
    <t>Подпрограмма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</si>
  <si>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О1 1 00 00000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</si>
  <si>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</si>
  <si>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БФ 0 00 R0820</t>
  </si>
  <si>
    <t>Субвенция из областного бюджета на 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 в рамках непрограммной части районного бюджета</t>
  </si>
  <si>
    <t>Реализация основного мероприятия "Создание условий для вовлечения представителей сельской молодежи в мероприятия по реализации молодежной политики на территории Глазуновского района"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</si>
  <si>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1 16 33050 05 0000 140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</si>
  <si>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</si>
  <si>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</si>
  <si>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</si>
  <si>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</si>
  <si>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</si>
  <si>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</si>
  <si>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</si>
  <si>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</si>
  <si>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</si>
  <si>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 xml:space="preserve"> 1 05 02010 02 0000 110</t>
  </si>
  <si>
    <t>Единый налог на вмененный доход для отдельных видов деятельности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</si>
  <si>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</si>
  <si>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</si>
  <si>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</si>
  <si>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</si>
  <si>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</si>
  <si>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</si>
  <si>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</si>
  <si>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</si>
  <si>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</si>
  <si>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</si>
  <si>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</si>
  <si>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</si>
  <si>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</si>
  <si>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</si>
  <si>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</si>
  <si>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1 12 01000 01 0000 120</t>
  </si>
  <si>
    <t>Плата за негативное воздействие на окружающую среду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</si>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</sst>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0.000%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i/>
      <sz val="10"/>
      <name val="Arial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i/>
      <sz val="12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49" fontId="25" fillId="0" borderId="1">
      <alignment horizontal="center" vertical="top" shrinkToFit="1"/>
      <protection/>
    </xf>
    <xf numFmtId="0" fontId="26" fillId="0" borderId="1">
      <alignment vertical="top" wrapText="1"/>
      <protection/>
    </xf>
    <xf numFmtId="49" fontId="25" fillId="0" borderId="1">
      <alignment horizontal="center" vertical="top" shrinkToFit="1"/>
      <protection/>
    </xf>
    <xf numFmtId="0" fontId="26" fillId="0" borderId="1">
      <alignment vertical="top" wrapText="1"/>
      <protection/>
    </xf>
    <xf numFmtId="4" fontId="26" fillId="7" borderId="1">
      <alignment horizontal="right" vertical="top" shrinkToFit="1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2" applyNumberFormat="0" applyAlignment="0" applyProtection="0"/>
    <xf numFmtId="0" fontId="7" fillId="15" borderId="3" applyNumberFormat="0" applyAlignment="0" applyProtection="0"/>
    <xf numFmtId="0" fontId="8" fillId="15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0" fillId="0" borderId="11" xfId="62" applyFont="1" applyBorder="1" applyAlignment="1">
      <alignment horizontal="center" vertical="center" wrapText="1"/>
      <protection/>
    </xf>
    <xf numFmtId="0" fontId="20" fillId="0" borderId="11" xfId="62" applyFont="1" applyBorder="1" applyAlignment="1">
      <alignment horizontal="center" vertical="center" textRotation="90" wrapText="1"/>
      <protection/>
    </xf>
    <xf numFmtId="0" fontId="21" fillId="0" borderId="0" xfId="0" applyFont="1" applyAlignment="1">
      <alignment/>
    </xf>
    <xf numFmtId="0" fontId="22" fillId="0" borderId="0" xfId="62" applyFont="1" applyAlignment="1">
      <alignment/>
      <protection/>
    </xf>
    <xf numFmtId="0" fontId="20" fillId="0" borderId="0" xfId="62" applyFont="1">
      <alignment/>
      <protection/>
    </xf>
    <xf numFmtId="0" fontId="0" fillId="0" borderId="0" xfId="62" applyFont="1" applyAlignment="1">
      <alignment/>
      <protection/>
    </xf>
    <xf numFmtId="0" fontId="20" fillId="0" borderId="0" xfId="62" applyFont="1" applyAlignment="1">
      <alignment horizontal="right"/>
      <protection/>
    </xf>
    <xf numFmtId="49" fontId="22" fillId="0" borderId="11" xfId="62" applyNumberFormat="1" applyFont="1" applyBorder="1" applyAlignment="1">
      <alignment horizontal="center" vertical="center" wrapText="1"/>
      <protection/>
    </xf>
    <xf numFmtId="49" fontId="20" fillId="0" borderId="11" xfId="62" applyNumberFormat="1" applyFont="1" applyBorder="1" applyAlignment="1">
      <alignment horizontal="center" vertical="center" wrapText="1"/>
      <protection/>
    </xf>
    <xf numFmtId="169" fontId="20" fillId="0" borderId="11" xfId="0" applyNumberFormat="1" applyFont="1" applyBorder="1" applyAlignment="1">
      <alignment horizontal="left" vertical="center" wrapText="1"/>
    </xf>
    <xf numFmtId="169" fontId="22" fillId="0" borderId="11" xfId="0" applyNumberFormat="1" applyFont="1" applyBorder="1" applyAlignment="1">
      <alignment wrapText="1"/>
    </xf>
    <xf numFmtId="0" fontId="22" fillId="0" borderId="11" xfId="62" applyFont="1" applyBorder="1" applyAlignment="1">
      <alignment horizontal="center" vertical="center" wrapText="1"/>
      <protection/>
    </xf>
    <xf numFmtId="169" fontId="20" fillId="0" borderId="11" xfId="0" applyNumberFormat="1" applyFont="1" applyBorder="1" applyAlignment="1">
      <alignment wrapText="1"/>
    </xf>
    <xf numFmtId="169" fontId="20" fillId="0" borderId="0" xfId="0" applyNumberFormat="1" applyFont="1" applyAlignment="1">
      <alignment wrapText="1"/>
    </xf>
    <xf numFmtId="169" fontId="20" fillId="0" borderId="11" xfId="0" applyNumberFormat="1" applyFont="1" applyBorder="1" applyAlignment="1">
      <alignment horizontal="justify" wrapText="1"/>
    </xf>
    <xf numFmtId="169" fontId="22" fillId="0" borderId="11" xfId="0" applyNumberFormat="1" applyFont="1" applyFill="1" applyBorder="1" applyAlignment="1">
      <alignment horizontal="left" vertical="center" wrapText="1"/>
    </xf>
    <xf numFmtId="1" fontId="20" fillId="0" borderId="11" xfId="62" applyNumberFormat="1" applyFont="1" applyBorder="1" applyAlignment="1">
      <alignment horizontal="center" vertical="center" wrapText="1"/>
      <protection/>
    </xf>
    <xf numFmtId="169" fontId="22" fillId="0" borderId="11" xfId="0" applyNumberFormat="1" applyFont="1" applyBorder="1" applyAlignment="1">
      <alignment horizontal="left" vertical="center" wrapText="1"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169" fontId="20" fillId="0" borderId="0" xfId="0" applyNumberFormat="1" applyFont="1" applyAlignment="1">
      <alignment horizontal="right" wrapText="1"/>
    </xf>
    <xf numFmtId="0" fontId="20" fillId="0" borderId="0" xfId="58" applyFont="1" applyAlignment="1">
      <alignment horizontal="right"/>
      <protection/>
    </xf>
    <xf numFmtId="169" fontId="20" fillId="0" borderId="11" xfId="0" applyNumberFormat="1" applyFont="1" applyBorder="1" applyAlignment="1">
      <alignment horizontal="center" vertical="center" wrapText="1"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center" wrapText="1"/>
      <protection/>
    </xf>
    <xf numFmtId="49" fontId="20" fillId="0" borderId="11" xfId="58" applyNumberFormat="1" applyFont="1" applyBorder="1" applyAlignment="1">
      <alignment horizontal="left" vertical="center" wrapText="1"/>
      <protection/>
    </xf>
    <xf numFmtId="0" fontId="20" fillId="0" borderId="11" xfId="58" applyFont="1" applyBorder="1">
      <alignment/>
      <protection/>
    </xf>
    <xf numFmtId="169" fontId="20" fillId="0" borderId="11" xfId="0" applyNumberFormat="1" applyFont="1" applyFill="1" applyBorder="1" applyAlignment="1">
      <alignment horizontal="left" vertical="center" wrapText="1"/>
    </xf>
    <xf numFmtId="169" fontId="20" fillId="0" borderId="11" xfId="0" applyNumberFormat="1" applyFont="1" applyBorder="1" applyAlignment="1">
      <alignment horizontal="left" wrapText="1"/>
    </xf>
    <xf numFmtId="0" fontId="21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49" fontId="22" fillId="0" borderId="11" xfId="58" applyNumberFormat="1" applyFont="1" applyBorder="1" applyAlignment="1">
      <alignment horizontal="left" vertical="center" wrapText="1"/>
      <protection/>
    </xf>
    <xf numFmtId="0" fontId="20" fillId="0" borderId="11" xfId="59" applyNumberFormat="1" applyFont="1" applyFill="1" applyBorder="1" applyAlignment="1">
      <alignment horizontal="center" vertical="center"/>
      <protection/>
    </xf>
    <xf numFmtId="0" fontId="20" fillId="0" borderId="11" xfId="58" applyFont="1" applyBorder="1" applyAlignment="1">
      <alignment wrapText="1"/>
      <protection/>
    </xf>
    <xf numFmtId="0" fontId="20" fillId="0" borderId="11" xfId="62" applyFont="1" applyBorder="1">
      <alignment/>
      <protection/>
    </xf>
    <xf numFmtId="49" fontId="20" fillId="0" borderId="11" xfId="58" applyNumberFormat="1" applyFont="1" applyFill="1" applyBorder="1" applyAlignment="1">
      <alignment horizontal="left" vertical="center" wrapText="1"/>
      <protection/>
    </xf>
    <xf numFmtId="49" fontId="20" fillId="0" borderId="11" xfId="62" applyNumberFormat="1" applyFont="1" applyFill="1" applyBorder="1" applyAlignment="1">
      <alignment horizontal="center" vertical="center" wrapText="1"/>
      <protection/>
    </xf>
    <xf numFmtId="169" fontId="20" fillId="0" borderId="11" xfId="0" applyNumberFormat="1" applyFont="1" applyFill="1" applyBorder="1" applyAlignment="1">
      <alignment wrapText="1"/>
    </xf>
    <xf numFmtId="0" fontId="20" fillId="0" borderId="11" xfId="58" applyFont="1" applyBorder="1" applyAlignment="1">
      <alignment horizontal="left" vertical="center" wrapText="1"/>
      <protection/>
    </xf>
    <xf numFmtId="0" fontId="20" fillId="0" borderId="11" xfId="0" applyFont="1" applyFill="1" applyBorder="1" applyAlignment="1">
      <alignment wrapText="1"/>
    </xf>
    <xf numFmtId="0" fontId="20" fillId="0" borderId="11" xfId="58" applyFont="1" applyFill="1" applyBorder="1" applyAlignment="1">
      <alignment horizontal="left" vertical="center" wrapText="1"/>
      <protection/>
    </xf>
    <xf numFmtId="0" fontId="20" fillId="0" borderId="11" xfId="62" applyFont="1" applyFill="1" applyBorder="1" applyAlignment="1">
      <alignment horizontal="center" vertical="center" wrapText="1"/>
      <protection/>
    </xf>
    <xf numFmtId="49" fontId="20" fillId="0" borderId="11" xfId="0" applyNumberFormat="1" applyFont="1" applyFill="1" applyBorder="1" applyAlignment="1">
      <alignment horizontal="center" vertical="center" shrinkToFit="1"/>
    </xf>
    <xf numFmtId="0" fontId="20" fillId="0" borderId="11" xfId="62" applyFont="1" applyFill="1" applyBorder="1">
      <alignment/>
      <protection/>
    </xf>
    <xf numFmtId="0" fontId="20" fillId="0" borderId="11" xfId="59" applyNumberFormat="1" applyFont="1" applyFill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justify" wrapText="1"/>
      <protection/>
    </xf>
    <xf numFmtId="169" fontId="20" fillId="0" borderId="11" xfId="0" applyNumberFormat="1" applyFont="1" applyFill="1" applyBorder="1" applyAlignment="1">
      <alignment horizontal="left" wrapText="1"/>
    </xf>
    <xf numFmtId="49" fontId="20" fillId="0" borderId="11" xfId="58" applyNumberFormat="1" applyFont="1" applyBorder="1" applyAlignment="1">
      <alignment horizontal="left"/>
      <protection/>
    </xf>
    <xf numFmtId="0" fontId="20" fillId="0" borderId="11" xfId="61" applyFont="1" applyFill="1" applyBorder="1" applyAlignment="1">
      <alignment horizontal="center" vertical="center" wrapText="1"/>
      <protection/>
    </xf>
    <xf numFmtId="0" fontId="20" fillId="0" borderId="11" xfId="58" applyFont="1" applyFill="1" applyBorder="1" applyAlignment="1">
      <alignment horizontal="center" vertical="center" wrapText="1"/>
      <protection/>
    </xf>
    <xf numFmtId="0" fontId="20" fillId="0" borderId="11" xfId="59" applyNumberFormat="1" applyFont="1" applyFill="1" applyBorder="1" applyAlignment="1">
      <alignment horizontal="center" vertical="center"/>
      <protection/>
    </xf>
    <xf numFmtId="49" fontId="22" fillId="0" borderId="11" xfId="58" applyNumberFormat="1" applyFont="1" applyBorder="1" applyAlignment="1">
      <alignment horizontal="center" vertical="center" wrapText="1"/>
      <protection/>
    </xf>
    <xf numFmtId="49" fontId="20" fillId="0" borderId="11" xfId="58" applyNumberFormat="1" applyFont="1" applyBorder="1" applyAlignment="1">
      <alignment horizontal="center" vertical="center" wrapText="1"/>
      <protection/>
    </xf>
    <xf numFmtId="0" fontId="20" fillId="0" borderId="12" xfId="62" applyFont="1" applyBorder="1" applyAlignment="1">
      <alignment/>
      <protection/>
    </xf>
    <xf numFmtId="169" fontId="21" fillId="0" borderId="11" xfId="0" applyNumberFormat="1" applyFont="1" applyBorder="1" applyAlignment="1">
      <alignment horizontal="left" vertical="center" wrapText="1"/>
    </xf>
    <xf numFmtId="0" fontId="20" fillId="0" borderId="0" xfId="62" applyFont="1" applyFill="1">
      <alignment/>
      <protection/>
    </xf>
    <xf numFmtId="169" fontId="20" fillId="0" borderId="0" xfId="0" applyNumberFormat="1" applyFont="1" applyFill="1" applyAlignment="1">
      <alignment wrapText="1"/>
    </xf>
    <xf numFmtId="169" fontId="20" fillId="0" borderId="0" xfId="0" applyNumberFormat="1" applyFont="1" applyFill="1" applyAlignment="1">
      <alignment horizontal="right" wrapText="1"/>
    </xf>
    <xf numFmtId="0" fontId="21" fillId="0" borderId="11" xfId="62" applyFont="1" applyFill="1" applyBorder="1" applyAlignment="1">
      <alignment horizontal="center" vertical="center" wrapText="1"/>
      <protection/>
    </xf>
    <xf numFmtId="0" fontId="22" fillId="0" borderId="11" xfId="62" applyFont="1" applyFill="1" applyBorder="1" applyAlignment="1">
      <alignment horizontal="center" wrapText="1"/>
      <protection/>
    </xf>
    <xf numFmtId="169" fontId="22" fillId="0" borderId="11" xfId="0" applyNumberFormat="1" applyFont="1" applyFill="1" applyBorder="1" applyAlignment="1">
      <alignment wrapText="1"/>
    </xf>
    <xf numFmtId="49" fontId="22" fillId="0" borderId="11" xfId="62" applyNumberFormat="1" applyFont="1" applyFill="1" applyBorder="1" applyAlignment="1">
      <alignment horizontal="center" vertical="center" wrapText="1"/>
      <protection/>
    </xf>
    <xf numFmtId="0" fontId="22" fillId="0" borderId="11" xfId="62" applyFont="1" applyFill="1" applyBorder="1" applyAlignment="1">
      <alignment horizontal="center" vertical="center" wrapText="1"/>
      <protection/>
    </xf>
    <xf numFmtId="164" fontId="22" fillId="0" borderId="11" xfId="62" applyNumberFormat="1" applyFont="1" applyFill="1" applyBorder="1" applyAlignment="1">
      <alignment horizontal="center" vertical="center"/>
      <protection/>
    </xf>
    <xf numFmtId="169" fontId="20" fillId="0" borderId="13" xfId="0" applyNumberFormat="1" applyFont="1" applyFill="1" applyBorder="1" applyAlignment="1">
      <alignment horizontal="left" vertical="center" wrapText="1"/>
    </xf>
    <xf numFmtId="0" fontId="22" fillId="0" borderId="0" xfId="62" applyFont="1" applyFill="1">
      <alignment/>
      <protection/>
    </xf>
    <xf numFmtId="169" fontId="20" fillId="0" borderId="11" xfId="0" applyNumberFormat="1" applyFont="1" applyFill="1" applyBorder="1" applyAlignment="1">
      <alignment horizontal="justify" wrapText="1"/>
    </xf>
    <xf numFmtId="49" fontId="20" fillId="0" borderId="14" xfId="62" applyNumberFormat="1" applyFont="1" applyFill="1" applyBorder="1" applyAlignment="1">
      <alignment horizontal="center" vertical="center" wrapText="1"/>
      <protection/>
    </xf>
    <xf numFmtId="169" fontId="20" fillId="0" borderId="15" xfId="0" applyNumberFormat="1" applyFont="1" applyFill="1" applyBorder="1" applyAlignment="1">
      <alignment horizontal="left" vertical="center" wrapText="1"/>
    </xf>
    <xf numFmtId="49" fontId="20" fillId="0" borderId="15" xfId="62" applyNumberFormat="1" applyFont="1" applyFill="1" applyBorder="1" applyAlignment="1">
      <alignment horizontal="center" vertical="center" wrapText="1"/>
      <protection/>
    </xf>
    <xf numFmtId="164" fontId="22" fillId="0" borderId="0" xfId="62" applyNumberFormat="1" applyFont="1" applyFill="1" applyAlignment="1">
      <alignment horizontal="right"/>
      <protection/>
    </xf>
    <xf numFmtId="164" fontId="0" fillId="0" borderId="0" xfId="62" applyNumberFormat="1" applyFont="1" applyFill="1" applyAlignment="1">
      <alignment horizontal="right"/>
      <protection/>
    </xf>
    <xf numFmtId="0" fontId="20" fillId="0" borderId="11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58" applyFont="1" applyFill="1" applyBorder="1" applyAlignment="1">
      <alignment wrapText="1"/>
      <protection/>
    </xf>
    <xf numFmtId="49" fontId="20" fillId="0" borderId="11" xfId="62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0" fontId="20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0" fillId="0" borderId="11" xfId="0" applyFont="1" applyBorder="1" applyAlignment="1">
      <alignment horizontal="left" vertical="top" wrapText="1"/>
    </xf>
    <xf numFmtId="0" fontId="20" fillId="0" borderId="11" xfId="60" applyFont="1" applyFill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11" xfId="59" applyNumberFormat="1" applyFont="1" applyFill="1" applyBorder="1" applyAlignment="1">
      <alignment horizontal="center" vertical="center"/>
      <protection/>
    </xf>
    <xf numFmtId="49" fontId="20" fillId="0" borderId="11" xfId="58" applyNumberFormat="1" applyFont="1" applyBorder="1" applyAlignment="1">
      <alignment horizontal="left" vertical="center" wrapText="1"/>
      <protection/>
    </xf>
    <xf numFmtId="49" fontId="20" fillId="0" borderId="11" xfId="62" applyNumberFormat="1" applyFont="1" applyBorder="1" applyAlignment="1">
      <alignment horizontal="center" vertical="center" wrapText="1"/>
      <protection/>
    </xf>
    <xf numFmtId="169" fontId="20" fillId="0" borderId="11" xfId="0" applyNumberFormat="1" applyFont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0" xfId="62" applyFont="1" applyFill="1" applyAlignment="1">
      <alignment horizontal="center" vertical="center"/>
      <protection/>
    </xf>
    <xf numFmtId="49" fontId="20" fillId="0" borderId="15" xfId="62" applyNumberFormat="1" applyFont="1" applyBorder="1" applyAlignment="1">
      <alignment horizontal="center" vertical="center" wrapText="1"/>
      <protection/>
    </xf>
    <xf numFmtId="49" fontId="0" fillId="0" borderId="16" xfId="33" applyNumberFormat="1" applyFont="1" applyBorder="1" applyAlignment="1" applyProtection="1">
      <alignment horizontal="center" vertical="center" shrinkToFit="1"/>
      <protection locked="0"/>
    </xf>
    <xf numFmtId="49" fontId="0" fillId="0" borderId="1" xfId="33" applyNumberFormat="1" applyFont="1" applyAlignment="1" applyProtection="1">
      <alignment horizontal="center" vertical="center" shrinkToFit="1"/>
      <protection locked="0"/>
    </xf>
    <xf numFmtId="0" fontId="0" fillId="0" borderId="1" xfId="36" applyNumberFormat="1" applyFont="1" applyProtection="1">
      <alignment vertical="top" wrapText="1"/>
      <protection locked="0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1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0" xfId="62" applyNumberFormat="1" applyFont="1" applyFill="1" applyAlignment="1">
      <alignment horizontal="right"/>
      <protection/>
    </xf>
    <xf numFmtId="169" fontId="20" fillId="0" borderId="15" xfId="0" applyNumberFormat="1" applyFont="1" applyFill="1" applyBorder="1" applyAlignment="1">
      <alignment wrapText="1"/>
    </xf>
    <xf numFmtId="0" fontId="22" fillId="0" borderId="0" xfId="62" applyFont="1" applyFill="1" applyAlignment="1">
      <alignment horizontal="center" vertical="center"/>
      <protection/>
    </xf>
    <xf numFmtId="49" fontId="22" fillId="0" borderId="0" xfId="62" applyNumberFormat="1" applyFont="1" applyFill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49" fontId="0" fillId="0" borderId="0" xfId="62" applyNumberFormat="1" applyFont="1" applyFill="1" applyAlignment="1">
      <alignment horizontal="center" vertical="center"/>
      <protection/>
    </xf>
    <xf numFmtId="49" fontId="20" fillId="0" borderId="0" xfId="62" applyNumberFormat="1" applyFont="1" applyFill="1" applyAlignment="1">
      <alignment horizontal="center" vertical="center"/>
      <protection/>
    </xf>
    <xf numFmtId="0" fontId="20" fillId="0" borderId="12" xfId="62" applyFont="1" applyFill="1" applyBorder="1" applyAlignment="1">
      <alignment horizontal="center" vertical="center"/>
      <protection/>
    </xf>
    <xf numFmtId="0" fontId="22" fillId="0" borderId="0" xfId="62" applyFont="1" applyFill="1" applyAlignment="1">
      <alignment horizontal="right"/>
      <protection/>
    </xf>
    <xf numFmtId="0" fontId="20" fillId="0" borderId="0" xfId="62" applyFont="1" applyFill="1" applyBorder="1" applyAlignment="1">
      <alignment horizontal="right"/>
      <protection/>
    </xf>
    <xf numFmtId="0" fontId="0" fillId="0" borderId="0" xfId="62" applyFont="1" applyAlignment="1">
      <alignment/>
      <protection/>
    </xf>
    <xf numFmtId="169" fontId="20" fillId="0" borderId="0" xfId="0" applyNumberFormat="1" applyFont="1" applyBorder="1" applyAlignment="1">
      <alignment wrapText="1"/>
    </xf>
    <xf numFmtId="0" fontId="22" fillId="0" borderId="11" xfId="58" applyFont="1" applyBorder="1" applyAlignment="1">
      <alignment wrapText="1"/>
      <protection/>
    </xf>
    <xf numFmtId="0" fontId="22" fillId="0" borderId="11" xfId="58" applyFont="1" applyBorder="1" applyAlignment="1">
      <alignment horizontal="center" wrapText="1"/>
      <protection/>
    </xf>
    <xf numFmtId="0" fontId="23" fillId="0" borderId="11" xfId="0" applyFont="1" applyBorder="1" applyAlignment="1">
      <alignment horizontal="center" vertical="center" wrapText="1"/>
    </xf>
    <xf numFmtId="49" fontId="0" fillId="0" borderId="1" xfId="35" applyNumberFormat="1" applyFont="1" applyAlignment="1" applyProtection="1">
      <alignment horizontal="center" vertical="center" shrinkToFit="1"/>
      <protection locked="0"/>
    </xf>
    <xf numFmtId="0" fontId="20" fillId="0" borderId="11" xfId="58" applyFont="1" applyFill="1" applyBorder="1">
      <alignment/>
      <protection/>
    </xf>
    <xf numFmtId="49" fontId="0" fillId="0" borderId="1" xfId="35" applyNumberFormat="1" applyFont="1" applyFill="1" applyAlignment="1" applyProtection="1">
      <alignment horizontal="center" vertical="center" shrinkToFit="1"/>
      <protection/>
    </xf>
    <xf numFmtId="49" fontId="0" fillId="0" borderId="1" xfId="35" applyNumberFormat="1" applyFont="1" applyAlignment="1" applyProtection="1">
      <alignment horizontal="center" vertical="center" shrinkToFit="1"/>
      <protection/>
    </xf>
    <xf numFmtId="49" fontId="0" fillId="0" borderId="1" xfId="33" applyNumberFormat="1" applyFont="1" applyAlignment="1" applyProtection="1">
      <alignment horizontal="center" vertical="center" shrinkToFit="1"/>
      <protection/>
    </xf>
    <xf numFmtId="49" fontId="0" fillId="0" borderId="1" xfId="35" applyNumberFormat="1" applyFont="1" applyProtection="1">
      <alignment horizontal="center" vertical="top" shrinkToFit="1"/>
      <protection/>
    </xf>
    <xf numFmtId="49" fontId="0" fillId="0" borderId="11" xfId="35" applyNumberFormat="1" applyFont="1" applyFill="1" applyBorder="1" applyAlignment="1" applyProtection="1">
      <alignment horizontal="center" vertical="center" shrinkToFit="1"/>
      <protection/>
    </xf>
    <xf numFmtId="49" fontId="0" fillId="0" borderId="17" xfId="35" applyNumberFormat="1" applyFont="1" applyBorder="1" applyAlignment="1" applyProtection="1">
      <alignment horizontal="center" vertical="center" shrinkToFit="1"/>
      <protection/>
    </xf>
    <xf numFmtId="49" fontId="0" fillId="0" borderId="11" xfId="35" applyNumberFormat="1" applyFont="1" applyBorder="1" applyAlignment="1" applyProtection="1">
      <alignment horizontal="center" vertical="center" shrinkToFit="1"/>
      <protection/>
    </xf>
    <xf numFmtId="49" fontId="0" fillId="0" borderId="11" xfId="35" applyNumberFormat="1" applyFont="1" applyBorder="1" applyAlignment="1" applyProtection="1">
      <alignment horizontal="center" vertical="center" shrinkToFit="1"/>
      <protection locked="0"/>
    </xf>
    <xf numFmtId="49" fontId="0" fillId="0" borderId="16" xfId="35" applyNumberFormat="1" applyFont="1" applyBorder="1" applyAlignment="1" applyProtection="1">
      <alignment horizontal="center" vertical="center" shrinkToFit="1"/>
      <protection locked="0"/>
    </xf>
    <xf numFmtId="0" fontId="0" fillId="0" borderId="1" xfId="36" applyNumberFormat="1" applyFont="1" applyProtection="1">
      <alignment vertical="top" wrapText="1"/>
      <protection locked="0"/>
    </xf>
    <xf numFmtId="0" fontId="0" fillId="0" borderId="1" xfId="34" applyNumberFormat="1" applyFont="1" applyProtection="1">
      <alignment vertical="top" wrapText="1"/>
      <protection locked="0"/>
    </xf>
    <xf numFmtId="0" fontId="0" fillId="0" borderId="1" xfId="34" applyNumberFormat="1" applyFont="1" applyProtection="1">
      <alignment vertical="top" wrapText="1"/>
      <protection locked="0"/>
    </xf>
    <xf numFmtId="49" fontId="20" fillId="0" borderId="1" xfId="35" applyNumberFormat="1" applyFont="1" applyAlignment="1" applyProtection="1">
      <alignment horizontal="center" vertical="center" shrinkToFit="1"/>
      <protection/>
    </xf>
    <xf numFmtId="0" fontId="20" fillId="0" borderId="1" xfId="34" applyNumberFormat="1" applyFont="1" applyProtection="1">
      <alignment vertical="top" wrapText="1"/>
      <protection/>
    </xf>
    <xf numFmtId="0" fontId="0" fillId="0" borderId="1" xfId="34" applyNumberFormat="1" applyFont="1" applyProtection="1">
      <alignment vertical="top" wrapText="1"/>
      <protection/>
    </xf>
    <xf numFmtId="4" fontId="21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164" fontId="20" fillId="0" borderId="0" xfId="62" applyNumberFormat="1" applyFont="1">
      <alignment/>
      <protection/>
    </xf>
    <xf numFmtId="3" fontId="20" fillId="0" borderId="11" xfId="0" applyNumberFormat="1" applyFont="1" applyFill="1" applyBorder="1" applyAlignment="1">
      <alignment horizontal="center" vertical="center" wrapText="1"/>
    </xf>
    <xf numFmtId="178" fontId="20" fillId="0" borderId="11" xfId="62" applyNumberFormat="1" applyFont="1" applyBorder="1" applyAlignment="1">
      <alignment horizontal="center" vertical="center"/>
      <protection/>
    </xf>
    <xf numFmtId="178" fontId="20" fillId="0" borderId="11" xfId="62" applyNumberFormat="1" applyFont="1" applyFill="1" applyBorder="1" applyAlignment="1">
      <alignment horizontal="center" vertical="center"/>
      <protection/>
    </xf>
    <xf numFmtId="0" fontId="0" fillId="0" borderId="1" xfId="36" applyNumberFormat="1" applyFont="1" applyProtection="1">
      <alignment vertical="top" wrapText="1"/>
      <protection/>
    </xf>
    <xf numFmtId="3" fontId="0" fillId="0" borderId="1" xfId="33" applyNumberFormat="1" applyFont="1" applyAlignment="1" applyProtection="1">
      <alignment horizontal="center" vertical="center" shrinkToFit="1"/>
      <protection/>
    </xf>
    <xf numFmtId="0" fontId="0" fillId="0" borderId="16" xfId="34" applyNumberFormat="1" applyFont="1" applyBorder="1" applyProtection="1">
      <alignment vertical="top" wrapText="1"/>
      <protection locked="0"/>
    </xf>
    <xf numFmtId="0" fontId="20" fillId="0" borderId="11" xfId="58" applyFont="1" applyBorder="1">
      <alignment/>
      <protection/>
    </xf>
    <xf numFmtId="49" fontId="20" fillId="0" borderId="11" xfId="0" applyNumberFormat="1" applyFont="1" applyFill="1" applyBorder="1" applyAlignment="1">
      <alignment horizontal="center" vertical="center" shrinkToFit="1"/>
    </xf>
    <xf numFmtId="49" fontId="20" fillId="0" borderId="11" xfId="58" applyNumberFormat="1" applyFont="1" applyFill="1" applyBorder="1" applyAlignment="1">
      <alignment horizontal="left" vertical="center" wrapText="1"/>
      <protection/>
    </xf>
    <xf numFmtId="49" fontId="20" fillId="0" borderId="11" xfId="62" applyNumberFormat="1" applyFont="1" applyFill="1" applyBorder="1" applyAlignment="1">
      <alignment horizontal="center" vertical="center" wrapText="1"/>
      <protection/>
    </xf>
    <xf numFmtId="169" fontId="20" fillId="0" borderId="11" xfId="0" applyNumberFormat="1" applyFont="1" applyFill="1" applyBorder="1" applyAlignment="1">
      <alignment horizontal="left" vertical="center" wrapText="1"/>
    </xf>
    <xf numFmtId="0" fontId="0" fillId="0" borderId="1" xfId="36" applyNumberFormat="1" applyFont="1" applyAlignment="1" applyProtection="1">
      <alignment horizontal="left" vertical="top" wrapText="1"/>
      <protection locked="0"/>
    </xf>
    <xf numFmtId="0" fontId="22" fillId="0" borderId="0" xfId="62" applyFont="1">
      <alignment/>
      <protection/>
    </xf>
    <xf numFmtId="178" fontId="22" fillId="0" borderId="11" xfId="62" applyNumberFormat="1" applyFont="1" applyFill="1" applyBorder="1" applyAlignment="1">
      <alignment horizontal="center" vertical="center"/>
      <protection/>
    </xf>
    <xf numFmtId="49" fontId="20" fillId="0" borderId="18" xfId="62" applyNumberFormat="1" applyFont="1" applyFill="1" applyBorder="1" applyAlignment="1">
      <alignment horizontal="center" vertical="center" wrapText="1"/>
      <protection/>
    </xf>
    <xf numFmtId="178" fontId="20" fillId="0" borderId="11" xfId="62" applyNumberFormat="1" applyFont="1" applyFill="1" applyBorder="1" applyAlignment="1">
      <alignment horizontal="center" vertical="center"/>
      <protection/>
    </xf>
    <xf numFmtId="169" fontId="20" fillId="0" borderId="11" xfId="0" applyNumberFormat="1" applyFont="1" applyFill="1" applyBorder="1" applyAlignment="1">
      <alignment wrapText="1"/>
    </xf>
    <xf numFmtId="178" fontId="0" fillId="0" borderId="11" xfId="62" applyNumberFormat="1" applyFont="1" applyFill="1" applyBorder="1" applyAlignment="1">
      <alignment horizontal="center" vertical="center"/>
      <protection/>
    </xf>
    <xf numFmtId="49" fontId="20" fillId="0" borderId="13" xfId="62" applyNumberFormat="1" applyFont="1" applyFill="1" applyBorder="1" applyAlignment="1">
      <alignment horizontal="center" vertical="center" wrapText="1"/>
      <protection/>
    </xf>
    <xf numFmtId="169" fontId="20" fillId="0" borderId="11" xfId="0" applyNumberFormat="1" applyFont="1" applyFill="1" applyBorder="1" applyAlignment="1">
      <alignment horizontal="justify" wrapText="1"/>
    </xf>
    <xf numFmtId="0" fontId="20" fillId="0" borderId="11" xfId="58" applyFont="1" applyFill="1" applyBorder="1" applyAlignment="1">
      <alignment horizontal="center" vertical="center" wrapText="1"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62" applyNumberFormat="1" applyFont="1" applyFill="1" applyBorder="1" applyAlignment="1">
      <alignment horizontal="center" vertical="center"/>
      <protection/>
    </xf>
    <xf numFmtId="164" fontId="2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28" fillId="0" borderId="0" xfId="62" applyNumberFormat="1" applyFont="1" applyFill="1" applyAlignment="1">
      <alignment horizontal="right"/>
      <protection/>
    </xf>
    <xf numFmtId="164" fontId="29" fillId="0" borderId="0" xfId="62" applyNumberFormat="1" applyFont="1" applyFill="1" applyAlignment="1">
      <alignment horizontal="right"/>
      <protection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wrapText="1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15" xfId="0" applyFont="1" applyBorder="1" applyAlignment="1">
      <alignment horizontal="center" vertical="center" wrapText="1"/>
    </xf>
    <xf numFmtId="49" fontId="30" fillId="15" borderId="11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169" fontId="29" fillId="15" borderId="11" xfId="0" applyNumberFormat="1" applyFont="1" applyFill="1" applyBorder="1" applyAlignment="1">
      <alignment wrapText="1"/>
    </xf>
    <xf numFmtId="0" fontId="29" fillId="0" borderId="11" xfId="0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169" fontId="29" fillId="0" borderId="11" xfId="0" applyNumberFormat="1" applyFont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vertical="center" wrapText="1"/>
    </xf>
    <xf numFmtId="0" fontId="29" fillId="0" borderId="11" xfId="0" applyNumberFormat="1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center"/>
    </xf>
    <xf numFmtId="169" fontId="29" fillId="0" borderId="11" xfId="0" applyNumberFormat="1" applyFont="1" applyBorder="1" applyAlignment="1">
      <alignment wrapText="1"/>
    </xf>
    <xf numFmtId="49" fontId="29" fillId="15" borderId="11" xfId="0" applyNumberFormat="1" applyFont="1" applyFill="1" applyBorder="1" applyAlignment="1">
      <alignment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justify" vertical="top" wrapText="1"/>
    </xf>
    <xf numFmtId="0" fontId="27" fillId="0" borderId="11" xfId="0" applyFont="1" applyBorder="1" applyAlignment="1">
      <alignment horizontal="left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left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169" fontId="31" fillId="0" borderId="11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49" fontId="30" fillId="0" borderId="11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wrapText="1"/>
    </xf>
    <xf numFmtId="178" fontId="30" fillId="0" borderId="1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wrapText="1"/>
    </xf>
    <xf numFmtId="178" fontId="29" fillId="0" borderId="11" xfId="0" applyNumberFormat="1" applyFont="1" applyFill="1" applyBorder="1" applyAlignment="1">
      <alignment horizontal="center" vertical="center"/>
    </xf>
    <xf numFmtId="49" fontId="30" fillId="15" borderId="11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 vertical="center"/>
    </xf>
    <xf numFmtId="178" fontId="29" fillId="0" borderId="11" xfId="0" applyNumberFormat="1" applyFont="1" applyBorder="1" applyAlignment="1">
      <alignment horizontal="center" vertical="center"/>
    </xf>
    <xf numFmtId="178" fontId="31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9" fontId="28" fillId="0" borderId="11" xfId="0" applyNumberFormat="1" applyFont="1" applyFill="1" applyBorder="1" applyAlignment="1">
      <alignment wrapText="1"/>
    </xf>
    <xf numFmtId="164" fontId="28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 wrapText="1"/>
    </xf>
    <xf numFmtId="178" fontId="22" fillId="0" borderId="11" xfId="62" applyNumberFormat="1" applyFont="1" applyBorder="1" applyAlignment="1">
      <alignment horizontal="center" vertical="center"/>
      <protection/>
    </xf>
    <xf numFmtId="169" fontId="20" fillId="0" borderId="0" xfId="0" applyNumberFormat="1" applyFont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1" xfId="36" applyNumberFormat="1" applyFont="1" applyAlignment="1" applyProtection="1">
      <alignment horizontal="left" vertical="center" wrapText="1"/>
      <protection locked="0"/>
    </xf>
    <xf numFmtId="0" fontId="0" fillId="0" borderId="1" xfId="34" applyNumberFormat="1" applyFont="1" applyAlignment="1" applyProtection="1">
      <alignment horizontal="left" vertical="center" wrapText="1"/>
      <protection locked="0"/>
    </xf>
    <xf numFmtId="0" fontId="0" fillId="0" borderId="1" xfId="36" applyNumberFormat="1" applyFont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>
      <alignment horizontal="left" vertical="center" wrapText="1"/>
    </xf>
    <xf numFmtId="0" fontId="0" fillId="0" borderId="1" xfId="36" applyNumberFormat="1" applyFont="1" applyAlignment="1" applyProtection="1">
      <alignment horizontal="left" vertical="center" wrapText="1"/>
      <protection/>
    </xf>
    <xf numFmtId="0" fontId="0" fillId="0" borderId="16" xfId="34" applyNumberFormat="1" applyFont="1" applyBorder="1" applyAlignment="1" applyProtection="1">
      <alignment horizontal="left" vertical="center" wrapText="1"/>
      <protection locked="0"/>
    </xf>
    <xf numFmtId="0" fontId="0" fillId="0" borderId="1" xfId="34" applyNumberFormat="1" applyFont="1" applyAlignment="1" applyProtection="1">
      <alignment horizontal="left" vertical="center" wrapText="1"/>
      <protection/>
    </xf>
    <xf numFmtId="0" fontId="20" fillId="0" borderId="1" xfId="34" applyNumberFormat="1" applyFont="1" applyAlignment="1" applyProtection="1">
      <alignment horizontal="left" vertical="center" wrapText="1"/>
      <protection/>
    </xf>
    <xf numFmtId="169" fontId="20" fillId="0" borderId="0" xfId="0" applyNumberFormat="1" applyFont="1" applyBorder="1" applyAlignment="1">
      <alignment horizontal="left" vertical="center" wrapText="1"/>
    </xf>
    <xf numFmtId="0" fontId="0" fillId="0" borderId="1" xfId="34" applyNumberFormat="1" applyFont="1" applyAlignment="1" applyProtection="1">
      <alignment horizontal="left" vertical="center" wrapText="1"/>
      <protection locked="0"/>
    </xf>
    <xf numFmtId="0" fontId="20" fillId="0" borderId="12" xfId="62" applyFont="1" applyBorder="1" applyAlignment="1">
      <alignment horizontal="left" vertical="center" wrapText="1"/>
      <protection/>
    </xf>
    <xf numFmtId="0" fontId="20" fillId="0" borderId="0" xfId="0" applyFont="1" applyFill="1" applyAlignment="1">
      <alignment horizontal="left" vertical="center" wrapText="1"/>
    </xf>
    <xf numFmtId="178" fontId="22" fillId="0" borderId="11" xfId="62" applyNumberFormat="1" applyFont="1" applyFill="1" applyBorder="1" applyAlignment="1">
      <alignment horizontal="center" vertical="center" wrapText="1"/>
      <protection/>
    </xf>
    <xf numFmtId="178" fontId="22" fillId="0" borderId="11" xfId="62" applyNumberFormat="1" applyFont="1" applyBorder="1" applyAlignment="1">
      <alignment horizontal="center" vertical="center" wrapText="1"/>
      <protection/>
    </xf>
    <xf numFmtId="178" fontId="20" fillId="0" borderId="11" xfId="62" applyNumberFormat="1" applyFont="1" applyFill="1" applyBorder="1" applyAlignment="1">
      <alignment horizontal="center" vertical="center" wrapText="1"/>
      <protection/>
    </xf>
    <xf numFmtId="178" fontId="20" fillId="0" borderId="11" xfId="62" applyNumberFormat="1" applyFont="1" applyBorder="1" applyAlignment="1">
      <alignment horizontal="center" vertical="center" wrapText="1"/>
      <protection/>
    </xf>
    <xf numFmtId="178" fontId="20" fillId="0" borderId="11" xfId="62" applyNumberFormat="1" applyFont="1" applyFill="1" applyBorder="1" applyAlignment="1">
      <alignment horizontal="center" vertical="center" wrapText="1"/>
      <protection/>
    </xf>
    <xf numFmtId="164" fontId="0" fillId="0" borderId="0" xfId="62" applyNumberFormat="1" applyFont="1" applyFill="1" applyAlignment="1">
      <alignment horizontal="right"/>
      <protection/>
    </xf>
    <xf numFmtId="0" fontId="20" fillId="0" borderId="0" xfId="62" applyFont="1" applyFill="1" applyBorder="1" applyAlignment="1">
      <alignment/>
      <protection/>
    </xf>
    <xf numFmtId="0" fontId="22" fillId="0" borderId="19" xfId="62" applyFont="1" applyFill="1" applyBorder="1" applyAlignment="1">
      <alignment horizontal="center" vertical="center" wrapText="1"/>
      <protection/>
    </xf>
    <xf numFmtId="0" fontId="20" fillId="0" borderId="19" xfId="62" applyFont="1" applyFill="1" applyBorder="1" applyAlignment="1">
      <alignment horizontal="center" vertical="center" wrapText="1"/>
      <protection/>
    </xf>
    <xf numFmtId="49" fontId="20" fillId="0" borderId="19" xfId="62" applyNumberFormat="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center" vertical="center" wrapText="1"/>
      <protection/>
    </xf>
    <xf numFmtId="49" fontId="20" fillId="0" borderId="19" xfId="62" applyNumberFormat="1" applyFont="1" applyFill="1" applyBorder="1" applyAlignment="1">
      <alignment horizontal="center" vertical="center" wrapText="1"/>
      <protection/>
    </xf>
    <xf numFmtId="49" fontId="20" fillId="0" borderId="20" xfId="62" applyNumberFormat="1" applyFont="1" applyFill="1" applyBorder="1" applyAlignment="1">
      <alignment horizontal="center" vertical="center" wrapText="1"/>
      <protection/>
    </xf>
    <xf numFmtId="49" fontId="20" fillId="0" borderId="20" xfId="62" applyNumberFormat="1" applyFont="1" applyFill="1" applyBorder="1" applyAlignment="1">
      <alignment horizontal="center" vertical="center" wrapText="1"/>
      <protection/>
    </xf>
    <xf numFmtId="49" fontId="20" fillId="0" borderId="19" xfId="62" applyNumberFormat="1" applyFont="1" applyBorder="1" applyAlignment="1">
      <alignment horizontal="center" vertical="center" wrapText="1"/>
      <protection/>
    </xf>
    <xf numFmtId="0" fontId="20" fillId="0" borderId="19" xfId="62" applyFont="1" applyFill="1" applyBorder="1" applyAlignment="1">
      <alignment horizontal="center" vertical="center"/>
      <protection/>
    </xf>
    <xf numFmtId="0" fontId="20" fillId="0" borderId="19" xfId="62" applyFont="1" applyFill="1" applyBorder="1" applyAlignment="1">
      <alignment horizontal="center" vertical="center"/>
      <protection/>
    </xf>
    <xf numFmtId="49" fontId="20" fillId="0" borderId="19" xfId="62" applyNumberFormat="1" applyFont="1" applyFill="1" applyBorder="1" applyAlignment="1">
      <alignment horizontal="center" vertical="center"/>
      <protection/>
    </xf>
    <xf numFmtId="49" fontId="20" fillId="0" borderId="19" xfId="62" applyNumberFormat="1" applyFont="1" applyFill="1" applyBorder="1" applyAlignment="1">
      <alignment horizontal="center" vertical="center"/>
      <protection/>
    </xf>
    <xf numFmtId="164" fontId="0" fillId="0" borderId="11" xfId="0" applyNumberFormat="1" applyFont="1" applyBorder="1" applyAlignment="1">
      <alignment/>
    </xf>
    <xf numFmtId="164" fontId="21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196" fontId="20" fillId="0" borderId="11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0" fillId="0" borderId="11" xfId="0" applyFont="1" applyBorder="1" applyAlignment="1">
      <alignment/>
    </xf>
    <xf numFmtId="164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164" fontId="20" fillId="0" borderId="11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right"/>
    </xf>
    <xf numFmtId="0" fontId="20" fillId="0" borderId="11" xfId="0" applyFont="1" applyBorder="1" applyAlignment="1">
      <alignment horizontal="right" vertical="center"/>
    </xf>
    <xf numFmtId="164" fontId="20" fillId="0" borderId="11" xfId="0" applyNumberFormat="1" applyFont="1" applyBorder="1" applyAlignment="1">
      <alignment horizontal="right" vertical="center"/>
    </xf>
    <xf numFmtId="0" fontId="20" fillId="15" borderId="11" xfId="0" applyFont="1" applyFill="1" applyBorder="1" applyAlignment="1">
      <alignment/>
    </xf>
    <xf numFmtId="0" fontId="22" fillId="0" borderId="11" xfId="0" applyFont="1" applyBorder="1" applyAlignment="1">
      <alignment horizontal="right" vertical="center"/>
    </xf>
    <xf numFmtId="164" fontId="22" fillId="0" borderId="11" xfId="0" applyNumberFormat="1" applyFont="1" applyBorder="1" applyAlignment="1">
      <alignment horizontal="right" vertical="center"/>
    </xf>
    <xf numFmtId="178" fontId="20" fillId="0" borderId="11" xfId="0" applyNumberFormat="1" applyFont="1" applyBorder="1" applyAlignment="1">
      <alignment horizontal="center" vertical="center"/>
    </xf>
    <xf numFmtId="0" fontId="32" fillId="15" borderId="11" xfId="0" applyFont="1" applyFill="1" applyBorder="1" applyAlignment="1">
      <alignment horizontal="left" vertical="center" wrapText="1"/>
    </xf>
    <xf numFmtId="164" fontId="32" fillId="0" borderId="11" xfId="0" applyNumberFormat="1" applyFont="1" applyBorder="1" applyAlignment="1">
      <alignment horizontal="center" vertical="center"/>
    </xf>
    <xf numFmtId="178" fontId="32" fillId="0" borderId="11" xfId="0" applyNumberFormat="1" applyFont="1" applyBorder="1" applyAlignment="1">
      <alignment horizontal="center" vertical="center"/>
    </xf>
    <xf numFmtId="178" fontId="22" fillId="0" borderId="11" xfId="0" applyNumberFormat="1" applyFont="1" applyBorder="1" applyAlignment="1">
      <alignment horizontal="center" vertical="center"/>
    </xf>
    <xf numFmtId="169" fontId="20" fillId="0" borderId="12" xfId="62" applyNumberFormat="1" applyFont="1" applyFill="1" applyBorder="1" applyAlignment="1">
      <alignment wrapText="1"/>
      <protection/>
    </xf>
    <xf numFmtId="169" fontId="20" fillId="0" borderId="11" xfId="0" applyNumberFormat="1" applyFont="1" applyBorder="1" applyAlignment="1">
      <alignment horizontal="left" vertical="top" wrapText="1"/>
    </xf>
    <xf numFmtId="169" fontId="0" fillId="0" borderId="1" xfId="36" applyNumberFormat="1" applyFont="1" applyAlignment="1" applyProtection="1">
      <alignment vertical="top" wrapText="1"/>
      <protection/>
    </xf>
    <xf numFmtId="169" fontId="0" fillId="0" borderId="11" xfId="34" applyNumberFormat="1" applyFont="1" applyBorder="1" applyAlignment="1" applyProtection="1">
      <alignment vertical="top" wrapText="1"/>
      <protection locked="0"/>
    </xf>
    <xf numFmtId="169" fontId="0" fillId="0" borderId="1" xfId="36" applyNumberFormat="1" applyFont="1" applyAlignment="1" applyProtection="1">
      <alignment vertical="top" wrapText="1"/>
      <protection locked="0"/>
    </xf>
    <xf numFmtId="169" fontId="0" fillId="0" borderId="1" xfId="34" applyNumberFormat="1" applyFont="1" applyAlignment="1" applyProtection="1">
      <alignment vertical="top" wrapText="1"/>
      <protection locked="0"/>
    </xf>
    <xf numFmtId="169" fontId="0" fillId="0" borderId="1" xfId="34" applyNumberFormat="1" applyFont="1" applyAlignment="1" applyProtection="1">
      <alignment vertical="top" wrapText="1"/>
      <protection locked="0"/>
    </xf>
    <xf numFmtId="169" fontId="20" fillId="0" borderId="11" xfId="0" applyNumberFormat="1" applyFont="1" applyBorder="1" applyAlignment="1">
      <alignment horizontal="left" vertical="top" wrapText="1"/>
    </xf>
    <xf numFmtId="169" fontId="0" fillId="0" borderId="16" xfId="36" applyNumberFormat="1" applyFont="1" applyBorder="1" applyAlignment="1" applyProtection="1">
      <alignment vertical="top" wrapText="1"/>
      <protection locked="0"/>
    </xf>
    <xf numFmtId="169" fontId="0" fillId="0" borderId="1" xfId="36" applyNumberFormat="1" applyFont="1" applyAlignment="1" applyProtection="1">
      <alignment vertical="top" wrapText="1"/>
      <protection locked="0"/>
    </xf>
    <xf numFmtId="169" fontId="20" fillId="0" borderId="1" xfId="34" applyNumberFormat="1" applyFont="1" applyAlignment="1" applyProtection="1">
      <alignment vertical="top" wrapText="1"/>
      <protection/>
    </xf>
    <xf numFmtId="169" fontId="20" fillId="0" borderId="11" xfId="0" applyNumberFormat="1" applyFont="1" applyFill="1" applyBorder="1" applyAlignment="1">
      <alignment wrapText="1"/>
    </xf>
    <xf numFmtId="169" fontId="0" fillId="0" borderId="1" xfId="34" applyNumberFormat="1" applyFont="1" applyAlignment="1" applyProtection="1">
      <alignment vertical="top" wrapText="1"/>
      <protection/>
    </xf>
    <xf numFmtId="169" fontId="20" fillId="0" borderId="11" xfId="0" applyNumberFormat="1" applyFont="1" applyFill="1" applyBorder="1" applyAlignment="1">
      <alignment wrapText="1"/>
    </xf>
    <xf numFmtId="164" fontId="28" fillId="0" borderId="0" xfId="62" applyNumberFormat="1" applyFont="1" applyFill="1" applyAlignment="1">
      <alignment horizontal="right" wrapText="1"/>
      <protection/>
    </xf>
    <xf numFmtId="164" fontId="29" fillId="0" borderId="0" xfId="62" applyNumberFormat="1" applyFont="1" applyFill="1" applyAlignment="1">
      <alignment horizontal="right" wrapText="1"/>
      <protection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top" wrapText="1"/>
    </xf>
    <xf numFmtId="178" fontId="34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8" fontId="3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0" borderId="0" xfId="62" applyFont="1" applyBorder="1" applyAlignment="1">
      <alignment horizontal="center" vertical="center" wrapText="1"/>
      <protection/>
    </xf>
    <xf numFmtId="0" fontId="22" fillId="0" borderId="11" xfId="62" applyFont="1" applyFill="1" applyBorder="1" applyAlignment="1">
      <alignment horizontal="center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169" fontId="22" fillId="0" borderId="11" xfId="0" applyNumberFormat="1" applyFont="1" applyFill="1" applyBorder="1" applyAlignment="1">
      <alignment horizontal="center" vertical="center" wrapText="1"/>
    </xf>
    <xf numFmtId="0" fontId="22" fillId="0" borderId="11" xfId="62" applyFont="1" applyFill="1" applyBorder="1" applyAlignment="1">
      <alignment horizontal="center" vertical="center" wrapText="1"/>
      <protection/>
    </xf>
    <xf numFmtId="49" fontId="22" fillId="0" borderId="11" xfId="62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righ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35" xfId="35"/>
    <cellStyle name="xl40" xfId="36"/>
    <cellStyle name="xl41_Доходы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2014-2016" xfId="58"/>
    <cellStyle name="Обычный_Лист1" xfId="59"/>
    <cellStyle name="Обычный_приложение к приказу 421" xfId="60"/>
    <cellStyle name="Обычный_Приложения 2014-2016l" xfId="61"/>
    <cellStyle name="Обычный_Приложения2013-201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33"/>
  <sheetViews>
    <sheetView workbookViewId="0" topLeftCell="A1">
      <selection activeCell="J24" sqref="J24"/>
    </sheetView>
  </sheetViews>
  <sheetFormatPr defaultColWidth="9.00390625" defaultRowHeight="12.75"/>
  <cols>
    <col min="1" max="1" width="23.375" style="97" customWidth="1"/>
    <col min="2" max="2" width="44.25390625" style="315" customWidth="1"/>
    <col min="3" max="3" width="13.00390625" style="97" customWidth="1"/>
    <col min="4" max="4" width="12.625" style="97" customWidth="1"/>
    <col min="5" max="16384" width="9.125" style="97" customWidth="1"/>
  </cols>
  <sheetData>
    <row r="2" spans="2:5" ht="12.75" customHeight="1">
      <c r="B2" s="312"/>
      <c r="D2" s="74" t="s">
        <v>570</v>
      </c>
      <c r="E2" s="98"/>
    </row>
    <row r="3" spans="2:5" ht="12.75" customHeight="1">
      <c r="B3" s="313"/>
      <c r="D3" s="252" t="s">
        <v>170</v>
      </c>
      <c r="E3" s="100"/>
    </row>
    <row r="4" spans="2:5" ht="12.75" customHeight="1">
      <c r="B4" s="313"/>
      <c r="D4" s="252" t="s">
        <v>537</v>
      </c>
      <c r="E4" s="100"/>
    </row>
    <row r="5" spans="2:5" ht="12.75" customHeight="1">
      <c r="B5" s="314"/>
      <c r="C5" s="99"/>
      <c r="D5" s="100"/>
      <c r="E5" s="100"/>
    </row>
    <row r="6" spans="1:4" ht="12.75">
      <c r="A6" s="323" t="s">
        <v>641</v>
      </c>
      <c r="B6" s="323"/>
      <c r="C6" s="323"/>
      <c r="D6" s="323"/>
    </row>
    <row r="7" spans="1:4" ht="12.75">
      <c r="A7" s="323" t="s">
        <v>577</v>
      </c>
      <c r="B7" s="323"/>
      <c r="C7" s="323"/>
      <c r="D7" s="323"/>
    </row>
    <row r="9" spans="1:3" ht="12.75">
      <c r="A9" s="322"/>
      <c r="B9" s="322"/>
      <c r="C9" s="322"/>
    </row>
    <row r="10" spans="1:4" ht="25.5">
      <c r="A10" s="2" t="s">
        <v>204</v>
      </c>
      <c r="B10" s="2" t="s">
        <v>14</v>
      </c>
      <c r="C10" s="2" t="s">
        <v>242</v>
      </c>
      <c r="D10" s="2" t="s">
        <v>542</v>
      </c>
    </row>
    <row r="11" spans="1:4" ht="25.5">
      <c r="A11" s="101"/>
      <c r="B11" s="102" t="s">
        <v>205</v>
      </c>
      <c r="C11" s="140">
        <f>C12</f>
        <v>692.3000000000175</v>
      </c>
      <c r="D11" s="140">
        <f>D12</f>
        <v>-440.8999999999651</v>
      </c>
    </row>
    <row r="12" spans="1:4" ht="25.5">
      <c r="A12" s="103" t="s">
        <v>206</v>
      </c>
      <c r="B12" s="104" t="s">
        <v>207</v>
      </c>
      <c r="C12" s="141">
        <f>C13+C17</f>
        <v>692.3000000000175</v>
      </c>
      <c r="D12" s="141">
        <f>D13+D17</f>
        <v>-440.8999999999651</v>
      </c>
    </row>
    <row r="13" spans="1:4" ht="12.75">
      <c r="A13" s="103" t="s">
        <v>208</v>
      </c>
      <c r="B13" s="104" t="s">
        <v>209</v>
      </c>
      <c r="C13" s="141">
        <f aca="true" t="shared" si="0" ref="C13:D15">C14</f>
        <v>-205029.8</v>
      </c>
      <c r="D13" s="141">
        <f t="shared" si="0"/>
        <v>-193524.29999999996</v>
      </c>
    </row>
    <row r="14" spans="1:4" ht="12.75">
      <c r="A14" s="103" t="s">
        <v>210</v>
      </c>
      <c r="B14" s="104" t="s">
        <v>211</v>
      </c>
      <c r="C14" s="141">
        <f t="shared" si="0"/>
        <v>-205029.8</v>
      </c>
      <c r="D14" s="141">
        <f t="shared" si="0"/>
        <v>-193524.29999999996</v>
      </c>
    </row>
    <row r="15" spans="1:4" ht="25.5">
      <c r="A15" s="103" t="s">
        <v>212</v>
      </c>
      <c r="B15" s="104" t="s">
        <v>213</v>
      </c>
      <c r="C15" s="141">
        <f t="shared" si="0"/>
        <v>-205029.8</v>
      </c>
      <c r="D15" s="141">
        <f t="shared" si="0"/>
        <v>-193524.29999999996</v>
      </c>
    </row>
    <row r="16" spans="1:5" ht="25.5">
      <c r="A16" s="103" t="s">
        <v>214</v>
      </c>
      <c r="B16" s="105" t="s">
        <v>215</v>
      </c>
      <c r="C16" s="141">
        <f>'Прил.2'!D8*(-1)</f>
        <v>-205029.8</v>
      </c>
      <c r="D16" s="141">
        <f>'Прил.2'!E8*(-1)</f>
        <v>-193524.29999999996</v>
      </c>
      <c r="E16" s="106"/>
    </row>
    <row r="17" spans="1:4" ht="12.75">
      <c r="A17" s="103" t="s">
        <v>216</v>
      </c>
      <c r="B17" s="104" t="s">
        <v>217</v>
      </c>
      <c r="C17" s="141">
        <f aca="true" t="shared" si="1" ref="C17:D19">C18</f>
        <v>205722.1</v>
      </c>
      <c r="D17" s="141">
        <f t="shared" si="1"/>
        <v>193083.4</v>
      </c>
    </row>
    <row r="18" spans="1:4" ht="12.75">
      <c r="A18" s="103" t="s">
        <v>218</v>
      </c>
      <c r="B18" s="104" t="s">
        <v>219</v>
      </c>
      <c r="C18" s="141">
        <f t="shared" si="1"/>
        <v>205722.1</v>
      </c>
      <c r="D18" s="141">
        <f t="shared" si="1"/>
        <v>193083.4</v>
      </c>
    </row>
    <row r="19" spans="1:4" ht="25.5">
      <c r="A19" s="103" t="s">
        <v>220</v>
      </c>
      <c r="B19" s="104" t="s">
        <v>221</v>
      </c>
      <c r="C19" s="141">
        <f t="shared" si="1"/>
        <v>205722.1</v>
      </c>
      <c r="D19" s="141">
        <f t="shared" si="1"/>
        <v>193083.4</v>
      </c>
    </row>
    <row r="20" spans="1:4" ht="25.5">
      <c r="A20" s="103" t="s">
        <v>222</v>
      </c>
      <c r="B20" s="105" t="s">
        <v>223</v>
      </c>
      <c r="C20" s="141">
        <f>'Прил.3'!E8</f>
        <v>205722.1</v>
      </c>
      <c r="D20" s="141">
        <f>'Прил.3'!F8</f>
        <v>193083.4</v>
      </c>
    </row>
    <row r="33" ht="12.75">
      <c r="C33" s="97" t="s">
        <v>224</v>
      </c>
    </row>
  </sheetData>
  <sheetProtection/>
  <mergeCells count="3">
    <mergeCell ref="A9:C9"/>
    <mergeCell ref="A6:D6"/>
    <mergeCell ref="A7:D7"/>
  </mergeCells>
  <printOptions/>
  <pageMargins left="0.8" right="0.2" top="0.5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3">
    <tabColor indexed="10"/>
    <pageSetUpPr fitToPage="1"/>
  </sheetPr>
  <dimension ref="A2:E18"/>
  <sheetViews>
    <sheetView workbookViewId="0" topLeftCell="A1">
      <selection activeCell="B27" sqref="B27"/>
    </sheetView>
  </sheetViews>
  <sheetFormatPr defaultColWidth="9.00390625" defaultRowHeight="12.75"/>
  <cols>
    <col min="1" max="1" width="31.875" style="268" customWidth="1"/>
    <col min="2" max="2" width="14.25390625" style="268" customWidth="1"/>
    <col min="3" max="3" width="13.375" style="268" customWidth="1"/>
    <col min="4" max="4" width="14.625" style="268" customWidth="1"/>
    <col min="5" max="5" width="16.25390625" style="268" customWidth="1"/>
    <col min="6" max="16384" width="9.125" style="268" customWidth="1"/>
  </cols>
  <sheetData>
    <row r="2" spans="3:5" ht="12.75">
      <c r="C2" s="283"/>
      <c r="E2" s="269" t="s">
        <v>556</v>
      </c>
    </row>
    <row r="3" spans="1:5" ht="12.75">
      <c r="A3" s="272"/>
      <c r="C3" s="283"/>
      <c r="E3" s="108" t="s">
        <v>170</v>
      </c>
    </row>
    <row r="4" spans="1:5" ht="12.75">
      <c r="A4" s="272"/>
      <c r="C4" s="283"/>
      <c r="E4" s="108" t="s">
        <v>537</v>
      </c>
    </row>
    <row r="5" ht="12.75">
      <c r="A5" s="272"/>
    </row>
    <row r="6" spans="1:5" ht="12.75">
      <c r="A6" s="331" t="s">
        <v>557</v>
      </c>
      <c r="B6" s="331"/>
      <c r="C6" s="331"/>
      <c r="D6" s="331"/>
      <c r="E6" s="331"/>
    </row>
    <row r="7" spans="1:5" ht="12.75">
      <c r="A7" s="331" t="s">
        <v>574</v>
      </c>
      <c r="B7" s="331"/>
      <c r="C7" s="331"/>
      <c r="D7" s="331"/>
      <c r="E7" s="331"/>
    </row>
    <row r="8" spans="1:2" ht="12.75">
      <c r="A8" s="334"/>
      <c r="B8" s="334"/>
    </row>
    <row r="9" spans="1:5" ht="46.5" customHeight="1">
      <c r="A9" s="221" t="s">
        <v>558</v>
      </c>
      <c r="B9" s="221" t="s">
        <v>242</v>
      </c>
      <c r="C9" s="221" t="s">
        <v>542</v>
      </c>
      <c r="D9" s="221" t="s">
        <v>244</v>
      </c>
      <c r="E9" s="221" t="s">
        <v>252</v>
      </c>
    </row>
    <row r="10" spans="1:5" ht="12.75">
      <c r="A10" s="280" t="s">
        <v>395</v>
      </c>
      <c r="B10" s="288">
        <v>318</v>
      </c>
      <c r="C10" s="288">
        <v>318</v>
      </c>
      <c r="D10" s="289">
        <f aca="true" t="shared" si="0" ref="D10:D18">C10/B10*100</f>
        <v>100</v>
      </c>
      <c r="E10" s="289">
        <f aca="true" t="shared" si="1" ref="E10:E18">B10-C10</f>
        <v>0</v>
      </c>
    </row>
    <row r="11" spans="1:5" ht="12.75">
      <c r="A11" s="280" t="s">
        <v>269</v>
      </c>
      <c r="B11" s="288">
        <v>30.1</v>
      </c>
      <c r="C11" s="288">
        <v>30.1</v>
      </c>
      <c r="D11" s="289">
        <f t="shared" si="0"/>
        <v>100</v>
      </c>
      <c r="E11" s="289">
        <f t="shared" si="1"/>
        <v>0</v>
      </c>
    </row>
    <row r="12" spans="1:5" ht="12.75">
      <c r="A12" s="280" t="s">
        <v>389</v>
      </c>
      <c r="B12" s="288">
        <v>66.4</v>
      </c>
      <c r="C12" s="288">
        <v>66.4</v>
      </c>
      <c r="D12" s="289">
        <f t="shared" si="0"/>
        <v>100</v>
      </c>
      <c r="E12" s="289">
        <f t="shared" si="1"/>
        <v>0</v>
      </c>
    </row>
    <row r="13" spans="1:5" ht="12.75">
      <c r="A13" s="290" t="s">
        <v>390</v>
      </c>
      <c r="B13" s="288">
        <v>50.1</v>
      </c>
      <c r="C13" s="288">
        <v>50.1</v>
      </c>
      <c r="D13" s="289">
        <f t="shared" si="0"/>
        <v>100</v>
      </c>
      <c r="E13" s="289">
        <f t="shared" si="1"/>
        <v>0</v>
      </c>
    </row>
    <row r="14" spans="1:5" ht="12.75">
      <c r="A14" s="280" t="s">
        <v>391</v>
      </c>
      <c r="B14" s="288">
        <v>102.1</v>
      </c>
      <c r="C14" s="288">
        <v>102.1</v>
      </c>
      <c r="D14" s="289">
        <f t="shared" si="0"/>
        <v>100</v>
      </c>
      <c r="E14" s="289">
        <f t="shared" si="1"/>
        <v>0</v>
      </c>
    </row>
    <row r="15" spans="1:5" ht="12.75">
      <c r="A15" s="280" t="s">
        <v>392</v>
      </c>
      <c r="B15" s="288">
        <v>72.7</v>
      </c>
      <c r="C15" s="288">
        <v>72.7</v>
      </c>
      <c r="D15" s="289">
        <f t="shared" si="0"/>
        <v>100</v>
      </c>
      <c r="E15" s="289">
        <f t="shared" si="1"/>
        <v>0</v>
      </c>
    </row>
    <row r="16" spans="1:5" ht="12.75">
      <c r="A16" s="280" t="s">
        <v>393</v>
      </c>
      <c r="B16" s="288">
        <v>40.9</v>
      </c>
      <c r="C16" s="288">
        <v>40.9</v>
      </c>
      <c r="D16" s="289">
        <f t="shared" si="0"/>
        <v>100</v>
      </c>
      <c r="E16" s="289">
        <f t="shared" si="1"/>
        <v>0</v>
      </c>
    </row>
    <row r="17" spans="1:5" ht="12.75">
      <c r="A17" s="280" t="s">
        <v>394</v>
      </c>
      <c r="B17" s="288">
        <v>62</v>
      </c>
      <c r="C17" s="288">
        <v>62</v>
      </c>
      <c r="D17" s="289">
        <f t="shared" si="0"/>
        <v>100</v>
      </c>
      <c r="E17" s="289">
        <f t="shared" si="1"/>
        <v>0</v>
      </c>
    </row>
    <row r="18" spans="1:5" s="271" customFormat="1" ht="12.75">
      <c r="A18" s="279" t="s">
        <v>270</v>
      </c>
      <c r="B18" s="291">
        <f>B10+B11+B12+B13+B14+B15+B16+B17</f>
        <v>742.3000000000001</v>
      </c>
      <c r="C18" s="291">
        <f>C10+C11+C12+C13+C14+C15+C16+C17</f>
        <v>742.3000000000001</v>
      </c>
      <c r="D18" s="292">
        <f t="shared" si="0"/>
        <v>100</v>
      </c>
      <c r="E18" s="292">
        <f t="shared" si="1"/>
        <v>0</v>
      </c>
    </row>
  </sheetData>
  <mergeCells count="3">
    <mergeCell ref="A8:B8"/>
    <mergeCell ref="A6:E6"/>
    <mergeCell ref="A7:E7"/>
  </mergeCells>
  <printOptions/>
  <pageMargins left="0.91" right="0.2" top="0.55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4">
    <tabColor indexed="10"/>
    <pageSetUpPr fitToPage="1"/>
  </sheetPr>
  <dimension ref="B1:F15"/>
  <sheetViews>
    <sheetView workbookViewId="0" topLeftCell="A1">
      <selection activeCell="E25" sqref="E25"/>
    </sheetView>
  </sheetViews>
  <sheetFormatPr defaultColWidth="9.00390625" defaultRowHeight="12.75"/>
  <cols>
    <col min="1" max="1" width="4.25390625" style="268" customWidth="1"/>
    <col min="2" max="2" width="39.625" style="268" customWidth="1"/>
    <col min="3" max="4" width="14.875" style="268" customWidth="1"/>
    <col min="5" max="5" width="14.25390625" style="268" customWidth="1"/>
    <col min="6" max="6" width="16.875" style="268" customWidth="1"/>
    <col min="7" max="16384" width="9.125" style="268" customWidth="1"/>
  </cols>
  <sheetData>
    <row r="1" ht="12.75">
      <c r="F1" s="269" t="s">
        <v>572</v>
      </c>
    </row>
    <row r="2" ht="12.75">
      <c r="F2" s="108" t="s">
        <v>170</v>
      </c>
    </row>
    <row r="3" ht="12.75">
      <c r="F3" s="108" t="s">
        <v>537</v>
      </c>
    </row>
    <row r="4" ht="12.75">
      <c r="B4" s="272"/>
    </row>
    <row r="5" spans="2:6" ht="12.75" customHeight="1">
      <c r="B5" s="331" t="s">
        <v>559</v>
      </c>
      <c r="C5" s="331"/>
      <c r="D5" s="331"/>
      <c r="E5" s="331"/>
      <c r="F5" s="331"/>
    </row>
    <row r="6" spans="2:6" ht="12.75">
      <c r="B6" s="331" t="s">
        <v>560</v>
      </c>
      <c r="C6" s="331"/>
      <c r="D6" s="331"/>
      <c r="E6" s="331"/>
      <c r="F6" s="331"/>
    </row>
    <row r="7" spans="2:6" ht="12.75">
      <c r="B7" s="331" t="s">
        <v>561</v>
      </c>
      <c r="C7" s="331"/>
      <c r="D7" s="331"/>
      <c r="E7" s="331"/>
      <c r="F7" s="331"/>
    </row>
    <row r="8" spans="2:6" ht="12.75">
      <c r="B8" s="331" t="s">
        <v>575</v>
      </c>
      <c r="C8" s="331"/>
      <c r="D8" s="331"/>
      <c r="E8" s="331"/>
      <c r="F8" s="331"/>
    </row>
    <row r="9" ht="12.75">
      <c r="B9" s="287"/>
    </row>
    <row r="10" spans="2:6" ht="39" customHeight="1">
      <c r="B10" s="221" t="s">
        <v>14</v>
      </c>
      <c r="C10" s="221" t="s">
        <v>242</v>
      </c>
      <c r="D10" s="221" t="s">
        <v>542</v>
      </c>
      <c r="E10" s="221" t="s">
        <v>244</v>
      </c>
      <c r="F10" s="221" t="s">
        <v>252</v>
      </c>
    </row>
    <row r="11" spans="2:6" ht="12.75">
      <c r="B11" s="290" t="s">
        <v>395</v>
      </c>
      <c r="C11" s="293">
        <v>800</v>
      </c>
      <c r="D11" s="293">
        <v>800</v>
      </c>
      <c r="E11" s="293">
        <f>D11/C11*100</f>
        <v>100</v>
      </c>
      <c r="F11" s="293">
        <f>C11-D11</f>
        <v>0</v>
      </c>
    </row>
    <row r="12" spans="2:6" ht="63.75">
      <c r="B12" s="294" t="s">
        <v>562</v>
      </c>
      <c r="C12" s="295">
        <v>300</v>
      </c>
      <c r="D12" s="296">
        <v>300</v>
      </c>
      <c r="E12" s="296">
        <f>D12/C12*100</f>
        <v>100</v>
      </c>
      <c r="F12" s="296">
        <f>C12-D12</f>
        <v>0</v>
      </c>
    </row>
    <row r="13" spans="2:6" ht="45.75" customHeight="1">
      <c r="B13" s="294" t="s">
        <v>563</v>
      </c>
      <c r="C13" s="295">
        <v>300</v>
      </c>
      <c r="D13" s="296">
        <v>300</v>
      </c>
      <c r="E13" s="296">
        <f>D13/C13*100</f>
        <v>100</v>
      </c>
      <c r="F13" s="296">
        <f>C13-D13</f>
        <v>0</v>
      </c>
    </row>
    <row r="14" spans="2:6" ht="46.5" customHeight="1">
      <c r="B14" s="294" t="s">
        <v>564</v>
      </c>
      <c r="C14" s="295">
        <v>200</v>
      </c>
      <c r="D14" s="296">
        <v>200</v>
      </c>
      <c r="E14" s="296">
        <f>D14/C14*100</f>
        <v>100</v>
      </c>
      <c r="F14" s="296">
        <f>C14-D14</f>
        <v>0</v>
      </c>
    </row>
    <row r="15" spans="2:6" s="271" customFormat="1" ht="14.25" customHeight="1">
      <c r="B15" s="279" t="s">
        <v>270</v>
      </c>
      <c r="C15" s="297">
        <f>C11</f>
        <v>800</v>
      </c>
      <c r="D15" s="297">
        <f>D11</f>
        <v>800</v>
      </c>
      <c r="E15" s="297">
        <f>D15/C15*100</f>
        <v>100</v>
      </c>
      <c r="F15" s="297">
        <f>C15-D15</f>
        <v>0</v>
      </c>
    </row>
  </sheetData>
  <mergeCells count="4">
    <mergeCell ref="B5:F5"/>
    <mergeCell ref="B6:F6"/>
    <mergeCell ref="B7:F7"/>
    <mergeCell ref="B8:F8"/>
  </mergeCells>
  <printOptions/>
  <pageMargins left="0.61" right="0.2" top="0.55" bottom="1" header="0.5" footer="0.5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5">
    <tabColor indexed="10"/>
    <pageSetUpPr fitToPage="1"/>
  </sheetPr>
  <dimension ref="B1:F14"/>
  <sheetViews>
    <sheetView workbookViewId="0" topLeftCell="A1">
      <selection activeCell="B27" sqref="B27"/>
    </sheetView>
  </sheetViews>
  <sheetFormatPr defaultColWidth="9.00390625" defaultRowHeight="12.75"/>
  <cols>
    <col min="1" max="1" width="4.25390625" style="268" customWidth="1"/>
    <col min="2" max="2" width="39.625" style="268" customWidth="1"/>
    <col min="3" max="4" width="14.875" style="268" customWidth="1"/>
    <col min="5" max="5" width="14.25390625" style="268" customWidth="1"/>
    <col min="6" max="6" width="16.875" style="268" customWidth="1"/>
    <col min="7" max="16384" width="9.125" style="268" customWidth="1"/>
  </cols>
  <sheetData>
    <row r="1" ht="12.75">
      <c r="F1" s="269" t="s">
        <v>573</v>
      </c>
    </row>
    <row r="2" ht="12.75">
      <c r="F2" s="108" t="s">
        <v>170</v>
      </c>
    </row>
    <row r="3" ht="12.75">
      <c r="F3" s="108" t="s">
        <v>537</v>
      </c>
    </row>
    <row r="4" ht="12.75">
      <c r="B4" s="272"/>
    </row>
    <row r="5" spans="2:6" ht="12.75" customHeight="1">
      <c r="B5" s="331" t="s">
        <v>565</v>
      </c>
      <c r="C5" s="331"/>
      <c r="D5" s="331"/>
      <c r="E5" s="331"/>
      <c r="F5" s="331"/>
    </row>
    <row r="6" spans="2:6" ht="12.75">
      <c r="B6" s="331" t="s">
        <v>566</v>
      </c>
      <c r="C6" s="331"/>
      <c r="D6" s="331"/>
      <c r="E6" s="331"/>
      <c r="F6" s="331"/>
    </row>
    <row r="7" spans="2:6" ht="12.75">
      <c r="B7" s="331" t="s">
        <v>567</v>
      </c>
      <c r="C7" s="331"/>
      <c r="D7" s="331"/>
      <c r="E7" s="331"/>
      <c r="F7" s="331"/>
    </row>
    <row r="8" spans="2:6" ht="12.75">
      <c r="B8" s="331" t="s">
        <v>568</v>
      </c>
      <c r="C8" s="331"/>
      <c r="D8" s="331"/>
      <c r="E8" s="331"/>
      <c r="F8" s="331"/>
    </row>
    <row r="9" spans="2:6" ht="12.75">
      <c r="B9" s="331" t="s">
        <v>569</v>
      </c>
      <c r="C9" s="331"/>
      <c r="D9" s="331"/>
      <c r="E9" s="331"/>
      <c r="F9" s="331"/>
    </row>
    <row r="10" spans="2:6" ht="12.75">
      <c r="B10" s="331" t="s">
        <v>576</v>
      </c>
      <c r="C10" s="331"/>
      <c r="D10" s="331"/>
      <c r="E10" s="331"/>
      <c r="F10" s="331"/>
    </row>
    <row r="11" ht="12.75">
      <c r="B11" s="287"/>
    </row>
    <row r="12" spans="2:6" ht="39" customHeight="1">
      <c r="B12" s="221" t="s">
        <v>14</v>
      </c>
      <c r="C12" s="221" t="s">
        <v>242</v>
      </c>
      <c r="D12" s="221" t="s">
        <v>542</v>
      </c>
      <c r="E12" s="221" t="s">
        <v>244</v>
      </c>
      <c r="F12" s="221" t="s">
        <v>252</v>
      </c>
    </row>
    <row r="13" spans="2:6" ht="12.75">
      <c r="B13" s="290" t="s">
        <v>390</v>
      </c>
      <c r="C13" s="293">
        <v>13.5</v>
      </c>
      <c r="D13" s="293">
        <v>13.5</v>
      </c>
      <c r="E13" s="293">
        <f>D13/C13*100</f>
        <v>100</v>
      </c>
      <c r="F13" s="293">
        <f>C13-D13</f>
        <v>0</v>
      </c>
    </row>
    <row r="14" spans="2:6" s="271" customFormat="1" ht="14.25" customHeight="1">
      <c r="B14" s="279" t="s">
        <v>270</v>
      </c>
      <c r="C14" s="297">
        <f>C13</f>
        <v>13.5</v>
      </c>
      <c r="D14" s="297">
        <f>D13</f>
        <v>13.5</v>
      </c>
      <c r="E14" s="297">
        <f>D14/C14*100</f>
        <v>100</v>
      </c>
      <c r="F14" s="297">
        <f>C14-D14</f>
        <v>0</v>
      </c>
    </row>
  </sheetData>
  <mergeCells count="6">
    <mergeCell ref="B9:F9"/>
    <mergeCell ref="B10:F10"/>
    <mergeCell ref="B5:F5"/>
    <mergeCell ref="B6:F6"/>
    <mergeCell ref="B7:F7"/>
    <mergeCell ref="B8:F8"/>
  </mergeCells>
  <printOptions/>
  <pageMargins left="0.61" right="0.2" top="0.55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G84"/>
  <sheetViews>
    <sheetView tabSelected="1" workbookViewId="0" topLeftCell="A1">
      <pane xSplit="3" ySplit="7" topLeftCell="D7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C78" sqref="C78"/>
    </sheetView>
  </sheetViews>
  <sheetFormatPr defaultColWidth="9.00390625" defaultRowHeight="12.75"/>
  <cols>
    <col min="1" max="1" width="1.625" style="170" customWidth="1"/>
    <col min="2" max="2" width="31.75390625" style="170" customWidth="1"/>
    <col min="3" max="3" width="38.875" style="173" customWidth="1"/>
    <col min="4" max="4" width="14.75390625" style="170" customWidth="1"/>
    <col min="5" max="5" width="14.125" style="172" customWidth="1"/>
    <col min="6" max="6" width="13.25390625" style="170" customWidth="1"/>
    <col min="7" max="7" width="14.75390625" style="170" customWidth="1"/>
    <col min="8" max="16384" width="9.125" style="170" customWidth="1"/>
  </cols>
  <sheetData>
    <row r="1" spans="3:7" ht="15.75">
      <c r="C1" s="171"/>
      <c r="G1" s="168" t="s">
        <v>23</v>
      </c>
    </row>
    <row r="2" ht="15">
      <c r="G2" s="169" t="s">
        <v>170</v>
      </c>
    </row>
    <row r="3" ht="15">
      <c r="G3" s="169" t="s">
        <v>537</v>
      </c>
    </row>
    <row r="5" spans="2:7" ht="15.75">
      <c r="B5" s="324" t="s">
        <v>150</v>
      </c>
      <c r="C5" s="324"/>
      <c r="D5" s="324"/>
      <c r="E5" s="324"/>
      <c r="F5" s="324"/>
      <c r="G5" s="324"/>
    </row>
    <row r="6" spans="2:3" ht="15.75">
      <c r="B6" s="174"/>
      <c r="C6" s="175"/>
    </row>
    <row r="7" spans="2:7" s="178" customFormat="1" ht="31.5" customHeight="1">
      <c r="B7" s="176" t="s">
        <v>204</v>
      </c>
      <c r="C7" s="176" t="s">
        <v>14</v>
      </c>
      <c r="D7" s="221" t="s">
        <v>242</v>
      </c>
      <c r="E7" s="221" t="s">
        <v>243</v>
      </c>
      <c r="F7" s="221" t="s">
        <v>244</v>
      </c>
      <c r="G7" s="221" t="s">
        <v>245</v>
      </c>
    </row>
    <row r="8" spans="2:7" s="178" customFormat="1" ht="15.75">
      <c r="B8" s="179"/>
      <c r="C8" s="179" t="s">
        <v>24</v>
      </c>
      <c r="D8" s="223">
        <f>D9+D41</f>
        <v>205029.8</v>
      </c>
      <c r="E8" s="223">
        <f>E9+E41</f>
        <v>193524.29999999996</v>
      </c>
      <c r="F8" s="223">
        <f>E8/D8*100</f>
        <v>94.38837671401912</v>
      </c>
      <c r="G8" s="223">
        <f>D8-E8</f>
        <v>11505.50000000003</v>
      </c>
    </row>
    <row r="9" spans="2:7" s="178" customFormat="1" ht="31.5">
      <c r="B9" s="176" t="s">
        <v>25</v>
      </c>
      <c r="C9" s="220" t="s">
        <v>26</v>
      </c>
      <c r="D9" s="223">
        <f>D10+D24</f>
        <v>58427.50000000001</v>
      </c>
      <c r="E9" s="223">
        <f>E10+E24</f>
        <v>60023.899999999994</v>
      </c>
      <c r="F9" s="223">
        <f>E9/D9*100</f>
        <v>102.73227504171835</v>
      </c>
      <c r="G9" s="223">
        <f aca="true" t="shared" si="0" ref="G9:G73">D9-E9</f>
        <v>-1596.399999999987</v>
      </c>
    </row>
    <row r="10" spans="2:7" s="178" customFormat="1" ht="15.75">
      <c r="B10" s="176"/>
      <c r="C10" s="179" t="s">
        <v>27</v>
      </c>
      <c r="D10" s="223">
        <f>D11+D12+D13+D14+D15+D16+D17+D18+D19+D20+D21+D22+D23</f>
        <v>48974.00000000001</v>
      </c>
      <c r="E10" s="223">
        <f>E11+E12+E13+E14+E15+E16+E17+E18+E19+E20+E21+E22+E23</f>
        <v>49569.49999999999</v>
      </c>
      <c r="F10" s="223">
        <f>E10/D10*100</f>
        <v>101.21595132110912</v>
      </c>
      <c r="G10" s="223">
        <f t="shared" si="0"/>
        <v>-595.4999999999854</v>
      </c>
    </row>
    <row r="11" spans="2:7" ht="135">
      <c r="B11" s="181" t="s">
        <v>28</v>
      </c>
      <c r="C11" s="182" t="s">
        <v>657</v>
      </c>
      <c r="D11" s="224">
        <v>36336.6</v>
      </c>
      <c r="E11" s="224">
        <v>36878.6</v>
      </c>
      <c r="F11" s="224">
        <f>E11/D11*100</f>
        <v>101.4916090112999</v>
      </c>
      <c r="G11" s="224">
        <f t="shared" si="0"/>
        <v>-542</v>
      </c>
    </row>
    <row r="12" spans="2:7" ht="210">
      <c r="B12" s="181" t="s">
        <v>658</v>
      </c>
      <c r="C12" s="182" t="s">
        <v>659</v>
      </c>
      <c r="D12" s="224">
        <v>243.3</v>
      </c>
      <c r="E12" s="224">
        <v>265.2</v>
      </c>
      <c r="F12" s="224">
        <f aca="true" t="shared" si="1" ref="F12:F77">E12/D12*100</f>
        <v>109.00123304562268</v>
      </c>
      <c r="G12" s="224">
        <f t="shared" si="0"/>
        <v>-21.899999999999977</v>
      </c>
    </row>
    <row r="13" spans="2:7" ht="75">
      <c r="B13" s="185" t="s">
        <v>84</v>
      </c>
      <c r="C13" s="186" t="s">
        <v>82</v>
      </c>
      <c r="D13" s="224">
        <v>96.3</v>
      </c>
      <c r="E13" s="224">
        <v>119.6</v>
      </c>
      <c r="F13" s="224">
        <f t="shared" si="1"/>
        <v>124.19522326064383</v>
      </c>
      <c r="G13" s="224">
        <f t="shared" si="0"/>
        <v>-23.299999999999997</v>
      </c>
    </row>
    <row r="14" spans="2:7" ht="165">
      <c r="B14" s="185" t="s">
        <v>85</v>
      </c>
      <c r="C14" s="186" t="s">
        <v>83</v>
      </c>
      <c r="D14" s="224">
        <v>24.8</v>
      </c>
      <c r="E14" s="224">
        <v>24.9</v>
      </c>
      <c r="F14" s="224">
        <f t="shared" si="1"/>
        <v>100.4032258064516</v>
      </c>
      <c r="G14" s="224">
        <f t="shared" si="0"/>
        <v>-0.09999999999999787</v>
      </c>
    </row>
    <row r="15" spans="2:7" ht="135">
      <c r="B15" s="187" t="s">
        <v>660</v>
      </c>
      <c r="C15" s="188" t="s">
        <v>661</v>
      </c>
      <c r="D15" s="224">
        <v>1684.8</v>
      </c>
      <c r="E15" s="224">
        <v>1685.9</v>
      </c>
      <c r="F15" s="224">
        <f t="shared" si="1"/>
        <v>100.06528964862298</v>
      </c>
      <c r="G15" s="224">
        <f t="shared" si="0"/>
        <v>-1.1000000000001364</v>
      </c>
    </row>
    <row r="16" spans="2:7" ht="165">
      <c r="B16" s="187" t="s">
        <v>662</v>
      </c>
      <c r="C16" s="189" t="s">
        <v>663</v>
      </c>
      <c r="D16" s="224">
        <v>25.7</v>
      </c>
      <c r="E16" s="224">
        <v>25.7</v>
      </c>
      <c r="F16" s="224">
        <f t="shared" si="1"/>
        <v>100</v>
      </c>
      <c r="G16" s="224">
        <f t="shared" si="0"/>
        <v>0</v>
      </c>
    </row>
    <row r="17" spans="2:7" ht="135">
      <c r="B17" s="187" t="s">
        <v>664</v>
      </c>
      <c r="C17" s="188" t="s">
        <v>665</v>
      </c>
      <c r="D17" s="224">
        <v>3220</v>
      </c>
      <c r="E17" s="224">
        <v>3469.7</v>
      </c>
      <c r="F17" s="224">
        <f t="shared" si="1"/>
        <v>107.75465838509317</v>
      </c>
      <c r="G17" s="224">
        <f t="shared" si="0"/>
        <v>-249.69999999999982</v>
      </c>
    </row>
    <row r="18" spans="2:7" ht="135">
      <c r="B18" s="187" t="s">
        <v>247</v>
      </c>
      <c r="C18" s="192" t="s">
        <v>246</v>
      </c>
      <c r="D18" s="224"/>
      <c r="E18" s="224">
        <v>-249.7</v>
      </c>
      <c r="F18" s="224">
        <v>0</v>
      </c>
      <c r="G18" s="224">
        <f t="shared" si="0"/>
        <v>249.7</v>
      </c>
    </row>
    <row r="19" spans="2:7" ht="45">
      <c r="B19" s="181" t="s">
        <v>666</v>
      </c>
      <c r="C19" s="190" t="s">
        <v>667</v>
      </c>
      <c r="D19" s="224">
        <v>4267.2</v>
      </c>
      <c r="E19" s="224">
        <v>4272.7</v>
      </c>
      <c r="F19" s="224">
        <f t="shared" si="1"/>
        <v>100.12889013873266</v>
      </c>
      <c r="G19" s="224">
        <f t="shared" si="0"/>
        <v>-5.5</v>
      </c>
    </row>
    <row r="20" spans="2:7" ht="75">
      <c r="B20" s="191" t="s">
        <v>668</v>
      </c>
      <c r="C20" s="192" t="s">
        <v>669</v>
      </c>
      <c r="D20" s="224">
        <v>13</v>
      </c>
      <c r="E20" s="224">
        <v>13.1</v>
      </c>
      <c r="F20" s="224">
        <f t="shared" si="1"/>
        <v>100.76923076923077</v>
      </c>
      <c r="G20" s="224">
        <f t="shared" si="0"/>
        <v>-0.09999999999999964</v>
      </c>
    </row>
    <row r="21" spans="2:7" ht="30">
      <c r="B21" s="181" t="s">
        <v>670</v>
      </c>
      <c r="C21" s="190" t="s">
        <v>671</v>
      </c>
      <c r="D21" s="224">
        <v>2127.6</v>
      </c>
      <c r="E21" s="224">
        <v>2128.6</v>
      </c>
      <c r="F21" s="224">
        <f t="shared" si="1"/>
        <v>100.04700131603686</v>
      </c>
      <c r="G21" s="224">
        <f t="shared" si="0"/>
        <v>-1</v>
      </c>
    </row>
    <row r="22" spans="2:7" ht="60">
      <c r="B22" s="181" t="s">
        <v>672</v>
      </c>
      <c r="C22" s="182" t="s">
        <v>673</v>
      </c>
      <c r="D22" s="224">
        <v>57.4</v>
      </c>
      <c r="E22" s="224">
        <v>57.4</v>
      </c>
      <c r="F22" s="224">
        <f t="shared" si="1"/>
        <v>100</v>
      </c>
      <c r="G22" s="224">
        <f t="shared" si="0"/>
        <v>0</v>
      </c>
    </row>
    <row r="23" spans="2:7" ht="90">
      <c r="B23" s="181" t="s">
        <v>674</v>
      </c>
      <c r="C23" s="193" t="s">
        <v>675</v>
      </c>
      <c r="D23" s="224">
        <v>877.3</v>
      </c>
      <c r="E23" s="224">
        <v>877.8</v>
      </c>
      <c r="F23" s="224">
        <f t="shared" si="1"/>
        <v>100.05699304684828</v>
      </c>
      <c r="G23" s="224">
        <f t="shared" si="0"/>
        <v>-0.5</v>
      </c>
    </row>
    <row r="24" spans="2:7" ht="15.75">
      <c r="B24" s="194"/>
      <c r="C24" s="176" t="s">
        <v>676</v>
      </c>
      <c r="D24" s="223">
        <v>9453.5</v>
      </c>
      <c r="E24" s="223">
        <f>E25+E26+E27+E28+E29+E30+E31+E32+E33+E34+E35+E36+E37+E38+E39+E40</f>
        <v>10454.4</v>
      </c>
      <c r="F24" s="223">
        <f t="shared" si="1"/>
        <v>110.58761305336648</v>
      </c>
      <c r="G24" s="223">
        <f t="shared" si="0"/>
        <v>-1000.8999999999996</v>
      </c>
    </row>
    <row r="25" spans="2:7" ht="105">
      <c r="B25" s="185" t="s">
        <v>87</v>
      </c>
      <c r="C25" s="195" t="s">
        <v>86</v>
      </c>
      <c r="D25" s="224">
        <v>0.7</v>
      </c>
      <c r="E25" s="224">
        <v>0.8</v>
      </c>
      <c r="F25" s="224">
        <f t="shared" si="1"/>
        <v>114.2857142857143</v>
      </c>
      <c r="G25" s="224">
        <f t="shared" si="0"/>
        <v>-0.10000000000000009</v>
      </c>
    </row>
    <row r="26" spans="2:7" ht="150">
      <c r="B26" s="196" t="s">
        <v>677</v>
      </c>
      <c r="C26" s="197" t="s">
        <v>678</v>
      </c>
      <c r="D26" s="224">
        <v>4938</v>
      </c>
      <c r="E26" s="224">
        <v>5938</v>
      </c>
      <c r="F26" s="224">
        <f t="shared" si="1"/>
        <v>120.25111381125961</v>
      </c>
      <c r="G26" s="224">
        <f t="shared" si="0"/>
        <v>-1000</v>
      </c>
    </row>
    <row r="27" spans="2:7" ht="150">
      <c r="B27" s="198" t="s">
        <v>679</v>
      </c>
      <c r="C27" s="199" t="s">
        <v>680</v>
      </c>
      <c r="D27" s="224">
        <v>1600.8</v>
      </c>
      <c r="E27" s="224">
        <v>1600.8</v>
      </c>
      <c r="F27" s="224">
        <f t="shared" si="1"/>
        <v>100</v>
      </c>
      <c r="G27" s="224">
        <f t="shared" si="0"/>
        <v>0</v>
      </c>
    </row>
    <row r="28" spans="2:7" ht="135">
      <c r="B28" s="196" t="s">
        <v>681</v>
      </c>
      <c r="C28" s="197" t="s">
        <v>682</v>
      </c>
      <c r="D28" s="224">
        <v>579.7</v>
      </c>
      <c r="E28" s="224">
        <v>579.8</v>
      </c>
      <c r="F28" s="224">
        <f t="shared" si="1"/>
        <v>100.01725030188027</v>
      </c>
      <c r="G28" s="224">
        <f t="shared" si="0"/>
        <v>-0.09999999999990905</v>
      </c>
    </row>
    <row r="29" spans="2:7" ht="30">
      <c r="B29" s="181" t="s">
        <v>683</v>
      </c>
      <c r="C29" s="190" t="s">
        <v>684</v>
      </c>
      <c r="D29" s="224">
        <v>168.5</v>
      </c>
      <c r="E29" s="224">
        <v>169.1</v>
      </c>
      <c r="F29" s="224">
        <f t="shared" si="1"/>
        <v>100.35608308605342</v>
      </c>
      <c r="G29" s="224">
        <f t="shared" si="0"/>
        <v>-0.5999999999999943</v>
      </c>
    </row>
    <row r="30" spans="2:7" ht="90">
      <c r="B30" s="198" t="s">
        <v>685</v>
      </c>
      <c r="C30" s="200" t="s">
        <v>686</v>
      </c>
      <c r="D30" s="224">
        <v>1105.1</v>
      </c>
      <c r="E30" s="224">
        <v>1105.1</v>
      </c>
      <c r="F30" s="224">
        <f t="shared" si="1"/>
        <v>100</v>
      </c>
      <c r="G30" s="224">
        <f t="shared" si="0"/>
        <v>0</v>
      </c>
    </row>
    <row r="31" spans="2:7" ht="90">
      <c r="B31" s="185" t="s">
        <v>687</v>
      </c>
      <c r="C31" s="186" t="s">
        <v>688</v>
      </c>
      <c r="D31" s="224">
        <v>38.1</v>
      </c>
      <c r="E31" s="224">
        <v>38.1</v>
      </c>
      <c r="F31" s="224">
        <f t="shared" si="1"/>
        <v>100</v>
      </c>
      <c r="G31" s="224">
        <f t="shared" si="0"/>
        <v>0</v>
      </c>
    </row>
    <row r="32" spans="2:7" ht="75">
      <c r="B32" s="196" t="s">
        <v>689</v>
      </c>
      <c r="C32" s="197" t="s">
        <v>690</v>
      </c>
      <c r="D32" s="224">
        <v>4</v>
      </c>
      <c r="E32" s="224">
        <v>4</v>
      </c>
      <c r="F32" s="224">
        <f t="shared" si="1"/>
        <v>100</v>
      </c>
      <c r="G32" s="224">
        <f t="shared" si="0"/>
        <v>0</v>
      </c>
    </row>
    <row r="33" spans="2:7" ht="135">
      <c r="B33" s="187" t="s">
        <v>691</v>
      </c>
      <c r="C33" s="182" t="s">
        <v>692</v>
      </c>
      <c r="D33" s="224">
        <v>10.9</v>
      </c>
      <c r="E33" s="224">
        <v>10.9</v>
      </c>
      <c r="F33" s="224">
        <f t="shared" si="1"/>
        <v>100</v>
      </c>
      <c r="G33" s="224">
        <f t="shared" si="0"/>
        <v>0</v>
      </c>
    </row>
    <row r="34" spans="2:7" ht="120">
      <c r="B34" s="185" t="s">
        <v>693</v>
      </c>
      <c r="C34" s="192" t="s">
        <v>70</v>
      </c>
      <c r="D34" s="224">
        <v>1.7</v>
      </c>
      <c r="E34" s="224">
        <v>1.8</v>
      </c>
      <c r="F34" s="224">
        <f t="shared" si="1"/>
        <v>105.88235294117648</v>
      </c>
      <c r="G34" s="224">
        <f t="shared" si="0"/>
        <v>-0.10000000000000009</v>
      </c>
    </row>
    <row r="35" spans="2:7" ht="105">
      <c r="B35" s="187" t="s">
        <v>71</v>
      </c>
      <c r="C35" s="193" t="s">
        <v>72</v>
      </c>
      <c r="D35" s="224">
        <v>12</v>
      </c>
      <c r="E35" s="224">
        <v>12</v>
      </c>
      <c r="F35" s="224">
        <f t="shared" si="1"/>
        <v>100</v>
      </c>
      <c r="G35" s="224">
        <f t="shared" si="0"/>
        <v>0</v>
      </c>
    </row>
    <row r="36" spans="2:7" ht="45">
      <c r="B36" s="201" t="s">
        <v>73</v>
      </c>
      <c r="C36" s="190" t="s">
        <v>74</v>
      </c>
      <c r="D36" s="224">
        <v>376.1</v>
      </c>
      <c r="E36" s="224">
        <v>376</v>
      </c>
      <c r="F36" s="224">
        <f t="shared" si="1"/>
        <v>99.97341132677478</v>
      </c>
      <c r="G36" s="224">
        <f t="shared" si="0"/>
        <v>0.10000000000002274</v>
      </c>
    </row>
    <row r="37" spans="2:7" ht="105">
      <c r="B37" s="185" t="s">
        <v>75</v>
      </c>
      <c r="C37" s="192" t="s">
        <v>76</v>
      </c>
      <c r="D37" s="224">
        <v>2.3</v>
      </c>
      <c r="E37" s="224">
        <v>2.3</v>
      </c>
      <c r="F37" s="224">
        <f t="shared" si="1"/>
        <v>100</v>
      </c>
      <c r="G37" s="224">
        <f t="shared" si="0"/>
        <v>0</v>
      </c>
    </row>
    <row r="38" spans="2:7" ht="45">
      <c r="B38" s="185" t="s">
        <v>77</v>
      </c>
      <c r="C38" s="192" t="s">
        <v>78</v>
      </c>
      <c r="D38" s="224">
        <v>30.5</v>
      </c>
      <c r="E38" s="224">
        <v>30.5</v>
      </c>
      <c r="F38" s="224">
        <f t="shared" si="1"/>
        <v>100</v>
      </c>
      <c r="G38" s="224">
        <f t="shared" si="0"/>
        <v>0</v>
      </c>
    </row>
    <row r="39" spans="2:7" ht="120">
      <c r="B39" s="185" t="s">
        <v>656</v>
      </c>
      <c r="C39" s="202" t="s">
        <v>88</v>
      </c>
      <c r="D39" s="224">
        <v>15</v>
      </c>
      <c r="E39" s="224">
        <v>15</v>
      </c>
      <c r="F39" s="224">
        <f t="shared" si="1"/>
        <v>100</v>
      </c>
      <c r="G39" s="224">
        <f t="shared" si="0"/>
        <v>0</v>
      </c>
    </row>
    <row r="40" spans="2:7" ht="75">
      <c r="B40" s="181" t="s">
        <v>79</v>
      </c>
      <c r="C40" s="190" t="s">
        <v>80</v>
      </c>
      <c r="D40" s="224">
        <v>570.1</v>
      </c>
      <c r="E40" s="224">
        <v>570.2</v>
      </c>
      <c r="F40" s="224">
        <f t="shared" si="1"/>
        <v>100.0175407823189</v>
      </c>
      <c r="G40" s="224">
        <f t="shared" si="0"/>
        <v>-0.10000000000002274</v>
      </c>
    </row>
    <row r="41" spans="2:7" s="178" customFormat="1" ht="31.5">
      <c r="B41" s="203" t="s">
        <v>423</v>
      </c>
      <c r="C41" s="180" t="s">
        <v>424</v>
      </c>
      <c r="D41" s="223">
        <f>D42+D81+D83</f>
        <v>146602.3</v>
      </c>
      <c r="E41" s="223">
        <f>E42+E81+E83</f>
        <v>133500.39999999997</v>
      </c>
      <c r="F41" s="223">
        <f t="shared" si="1"/>
        <v>91.06296422361721</v>
      </c>
      <c r="G41" s="223">
        <f t="shared" si="0"/>
        <v>13101.900000000023</v>
      </c>
    </row>
    <row r="42" spans="2:7" ht="78.75">
      <c r="B42" s="203" t="s">
        <v>425</v>
      </c>
      <c r="C42" s="180" t="s">
        <v>426</v>
      </c>
      <c r="D42" s="223">
        <v>146273</v>
      </c>
      <c r="E42" s="223">
        <f>E43+E46+E54+E75</f>
        <v>133797.69999999998</v>
      </c>
      <c r="F42" s="223">
        <f t="shared" si="1"/>
        <v>91.47122161984781</v>
      </c>
      <c r="G42" s="223">
        <f t="shared" si="0"/>
        <v>12475.300000000017</v>
      </c>
    </row>
    <row r="43" spans="2:7" s="178" customFormat="1" ht="47.25">
      <c r="B43" s="203" t="s">
        <v>427</v>
      </c>
      <c r="C43" s="204" t="s">
        <v>428</v>
      </c>
      <c r="D43" s="223">
        <v>32275.1</v>
      </c>
      <c r="E43" s="223">
        <f>E44+E45</f>
        <v>32275.1</v>
      </c>
      <c r="F43" s="223">
        <f t="shared" si="1"/>
        <v>100</v>
      </c>
      <c r="G43" s="223">
        <f t="shared" si="0"/>
        <v>0</v>
      </c>
    </row>
    <row r="44" spans="2:7" ht="60">
      <c r="B44" s="198" t="s">
        <v>600</v>
      </c>
      <c r="C44" s="205" t="s">
        <v>601</v>
      </c>
      <c r="D44" s="224">
        <v>28987</v>
      </c>
      <c r="E44" s="224">
        <v>28987</v>
      </c>
      <c r="F44" s="224">
        <f t="shared" si="1"/>
        <v>100</v>
      </c>
      <c r="G44" s="224">
        <f t="shared" si="0"/>
        <v>0</v>
      </c>
    </row>
    <row r="45" spans="2:7" ht="60">
      <c r="B45" s="198" t="s">
        <v>602</v>
      </c>
      <c r="C45" s="200" t="s">
        <v>603</v>
      </c>
      <c r="D45" s="224">
        <v>3288.1</v>
      </c>
      <c r="E45" s="224">
        <v>3288.1</v>
      </c>
      <c r="F45" s="224">
        <f t="shared" si="1"/>
        <v>100</v>
      </c>
      <c r="G45" s="224">
        <f t="shared" si="0"/>
        <v>0</v>
      </c>
    </row>
    <row r="46" spans="2:7" ht="63">
      <c r="B46" s="176" t="s">
        <v>429</v>
      </c>
      <c r="C46" s="204" t="s">
        <v>430</v>
      </c>
      <c r="D46" s="223">
        <v>19149.9</v>
      </c>
      <c r="E46" s="223">
        <f>E47+E48+E49+E50</f>
        <v>7498.099999999999</v>
      </c>
      <c r="F46" s="223">
        <f t="shared" si="1"/>
        <v>39.15477365417051</v>
      </c>
      <c r="G46" s="223">
        <f t="shared" si="0"/>
        <v>11651.800000000003</v>
      </c>
    </row>
    <row r="47" spans="2:7" ht="60">
      <c r="B47" s="198" t="s">
        <v>604</v>
      </c>
      <c r="C47" s="200" t="s">
        <v>605</v>
      </c>
      <c r="D47" s="224">
        <v>1577.2</v>
      </c>
      <c r="E47" s="224">
        <v>1577.2</v>
      </c>
      <c r="F47" s="224">
        <f t="shared" si="1"/>
        <v>100</v>
      </c>
      <c r="G47" s="224">
        <f t="shared" si="0"/>
        <v>0</v>
      </c>
    </row>
    <row r="48" spans="2:7" ht="105">
      <c r="B48" s="185" t="s">
        <v>606</v>
      </c>
      <c r="C48" s="192" t="s">
        <v>607</v>
      </c>
      <c r="D48" s="224">
        <v>1773</v>
      </c>
      <c r="E48" s="224">
        <v>1773</v>
      </c>
      <c r="F48" s="224">
        <f t="shared" si="1"/>
        <v>100</v>
      </c>
      <c r="G48" s="224">
        <f t="shared" si="0"/>
        <v>0</v>
      </c>
    </row>
    <row r="49" spans="2:7" ht="165">
      <c r="B49" s="185" t="s">
        <v>179</v>
      </c>
      <c r="C49" s="192" t="s">
        <v>81</v>
      </c>
      <c r="D49" s="224">
        <v>12341.4</v>
      </c>
      <c r="E49" s="224">
        <v>689.7</v>
      </c>
      <c r="F49" s="224">
        <f t="shared" si="1"/>
        <v>5.588506976518062</v>
      </c>
      <c r="G49" s="224">
        <f t="shared" si="0"/>
        <v>11651.699999999999</v>
      </c>
    </row>
    <row r="50" spans="2:7" ht="30">
      <c r="B50" s="198" t="s">
        <v>180</v>
      </c>
      <c r="C50" s="205" t="s">
        <v>181</v>
      </c>
      <c r="D50" s="224">
        <v>3458.3</v>
      </c>
      <c r="E50" s="224">
        <f>E51+E52+E53</f>
        <v>3458.2</v>
      </c>
      <c r="F50" s="224">
        <f t="shared" si="1"/>
        <v>99.99710840586414</v>
      </c>
      <c r="G50" s="224">
        <f t="shared" si="0"/>
        <v>0.1000000000003638</v>
      </c>
    </row>
    <row r="51" spans="2:7" ht="45">
      <c r="B51" s="206" t="s">
        <v>180</v>
      </c>
      <c r="C51" s="207" t="s">
        <v>177</v>
      </c>
      <c r="D51" s="225">
        <v>65.5</v>
      </c>
      <c r="E51" s="225">
        <v>65.5</v>
      </c>
      <c r="F51" s="225">
        <f t="shared" si="1"/>
        <v>100</v>
      </c>
      <c r="G51" s="225">
        <f t="shared" si="0"/>
        <v>0</v>
      </c>
    </row>
    <row r="52" spans="2:7" ht="105">
      <c r="B52" s="206" t="s">
        <v>180</v>
      </c>
      <c r="C52" s="207" t="s">
        <v>178</v>
      </c>
      <c r="D52" s="225">
        <v>3379.3</v>
      </c>
      <c r="E52" s="225">
        <v>3379.2</v>
      </c>
      <c r="F52" s="225">
        <f t="shared" si="1"/>
        <v>99.99704080726777</v>
      </c>
      <c r="G52" s="225">
        <f t="shared" si="0"/>
        <v>0.1000000000003638</v>
      </c>
    </row>
    <row r="53" spans="2:7" ht="105">
      <c r="B53" s="206" t="s">
        <v>180</v>
      </c>
      <c r="C53" s="207" t="s">
        <v>648</v>
      </c>
      <c r="D53" s="225">
        <v>13.5</v>
      </c>
      <c r="E53" s="225">
        <v>13.5</v>
      </c>
      <c r="F53" s="225">
        <f t="shared" si="1"/>
        <v>100</v>
      </c>
      <c r="G53" s="225">
        <f t="shared" si="0"/>
        <v>0</v>
      </c>
    </row>
    <row r="54" spans="2:7" s="178" customFormat="1" ht="63">
      <c r="B54" s="176" t="s">
        <v>431</v>
      </c>
      <c r="C54" s="204" t="s">
        <v>432</v>
      </c>
      <c r="D54" s="222">
        <v>89703.9</v>
      </c>
      <c r="E54" s="223">
        <f>E55+E56+E57+E58+E59+E66+E67+E68+E69+E70+E71</f>
        <v>88880.4</v>
      </c>
      <c r="F54" s="223">
        <f t="shared" si="1"/>
        <v>99.08197971325662</v>
      </c>
      <c r="G54" s="223">
        <f t="shared" si="0"/>
        <v>823.5</v>
      </c>
    </row>
    <row r="55" spans="2:7" s="178" customFormat="1" ht="105">
      <c r="B55" s="198" t="s">
        <v>182</v>
      </c>
      <c r="C55" s="200" t="s">
        <v>183</v>
      </c>
      <c r="D55" s="224">
        <v>2.1</v>
      </c>
      <c r="E55" s="224">
        <v>2.1</v>
      </c>
      <c r="F55" s="224">
        <f t="shared" si="1"/>
        <v>100</v>
      </c>
      <c r="G55" s="224">
        <f t="shared" si="0"/>
        <v>0</v>
      </c>
    </row>
    <row r="56" spans="2:7" s="178" customFormat="1" ht="90">
      <c r="B56" s="198" t="s">
        <v>184</v>
      </c>
      <c r="C56" s="205" t="s">
        <v>185</v>
      </c>
      <c r="D56" s="224">
        <v>742.3</v>
      </c>
      <c r="E56" s="224">
        <v>742.3</v>
      </c>
      <c r="F56" s="224">
        <f t="shared" si="1"/>
        <v>100</v>
      </c>
      <c r="G56" s="224">
        <f t="shared" si="0"/>
        <v>0</v>
      </c>
    </row>
    <row r="57" spans="2:7" s="178" customFormat="1" ht="105">
      <c r="B57" s="198" t="s">
        <v>186</v>
      </c>
      <c r="C57" s="200" t="s">
        <v>187</v>
      </c>
      <c r="D57" s="224">
        <v>203.1</v>
      </c>
      <c r="E57" s="224">
        <v>157.3</v>
      </c>
      <c r="F57" s="224">
        <f t="shared" si="1"/>
        <v>77.4495322501231</v>
      </c>
      <c r="G57" s="224">
        <f t="shared" si="0"/>
        <v>45.79999999999998</v>
      </c>
    </row>
    <row r="58" spans="2:7" s="178" customFormat="1" ht="75">
      <c r="B58" s="316" t="s">
        <v>188</v>
      </c>
      <c r="C58" s="317" t="s">
        <v>189</v>
      </c>
      <c r="D58" s="318">
        <v>1810.9</v>
      </c>
      <c r="E58" s="318">
        <v>1810.9</v>
      </c>
      <c r="F58" s="318">
        <f t="shared" si="1"/>
        <v>100</v>
      </c>
      <c r="G58" s="318">
        <f t="shared" si="0"/>
        <v>0</v>
      </c>
    </row>
    <row r="59" spans="2:7" ht="75">
      <c r="B59" s="198" t="s">
        <v>190</v>
      </c>
      <c r="C59" s="205" t="s">
        <v>191</v>
      </c>
      <c r="D59" s="224">
        <v>4940.1</v>
      </c>
      <c r="E59" s="224">
        <f>E60+E61+E62+E63+E64+E65</f>
        <v>4932.9</v>
      </c>
      <c r="F59" s="224">
        <f t="shared" si="1"/>
        <v>99.85425396247038</v>
      </c>
      <c r="G59" s="224">
        <f t="shared" si="0"/>
        <v>7.200000000000728</v>
      </c>
    </row>
    <row r="60" spans="2:7" ht="60">
      <c r="B60" s="208" t="s">
        <v>190</v>
      </c>
      <c r="C60" s="209" t="s">
        <v>433</v>
      </c>
      <c r="D60" s="225">
        <v>3302.5</v>
      </c>
      <c r="E60" s="225">
        <v>3302.5</v>
      </c>
      <c r="F60" s="225">
        <f t="shared" si="1"/>
        <v>100</v>
      </c>
      <c r="G60" s="225">
        <f t="shared" si="0"/>
        <v>0</v>
      </c>
    </row>
    <row r="61" spans="2:7" ht="150">
      <c r="B61" s="210" t="s">
        <v>190</v>
      </c>
      <c r="C61" s="209" t="s">
        <v>434</v>
      </c>
      <c r="D61" s="225">
        <v>250.2</v>
      </c>
      <c r="E61" s="225">
        <v>250.2</v>
      </c>
      <c r="F61" s="225">
        <f t="shared" si="1"/>
        <v>100</v>
      </c>
      <c r="G61" s="225">
        <f t="shared" si="0"/>
        <v>0</v>
      </c>
    </row>
    <row r="62" spans="2:7" ht="120">
      <c r="B62" s="210" t="s">
        <v>190</v>
      </c>
      <c r="C62" s="209" t="s">
        <v>587</v>
      </c>
      <c r="D62" s="225">
        <v>288</v>
      </c>
      <c r="E62" s="225">
        <v>288</v>
      </c>
      <c r="F62" s="225">
        <f t="shared" si="1"/>
        <v>100</v>
      </c>
      <c r="G62" s="225">
        <f t="shared" si="0"/>
        <v>0</v>
      </c>
    </row>
    <row r="63" spans="2:7" s="178" customFormat="1" ht="60">
      <c r="B63" s="210" t="s">
        <v>190</v>
      </c>
      <c r="C63" s="209" t="s">
        <v>588</v>
      </c>
      <c r="D63" s="225">
        <v>842.3</v>
      </c>
      <c r="E63" s="225">
        <v>842.3</v>
      </c>
      <c r="F63" s="225">
        <f t="shared" si="1"/>
        <v>100</v>
      </c>
      <c r="G63" s="225">
        <f t="shared" si="0"/>
        <v>0</v>
      </c>
    </row>
    <row r="64" spans="2:7" s="178" customFormat="1" ht="60">
      <c r="B64" s="210" t="s">
        <v>190</v>
      </c>
      <c r="C64" s="209" t="s">
        <v>589</v>
      </c>
      <c r="D64" s="225">
        <v>249.9</v>
      </c>
      <c r="E64" s="225">
        <v>249.9</v>
      </c>
      <c r="F64" s="225">
        <f t="shared" si="1"/>
        <v>100</v>
      </c>
      <c r="G64" s="225">
        <f t="shared" si="0"/>
        <v>0</v>
      </c>
    </row>
    <row r="65" spans="2:7" s="178" customFormat="1" ht="240">
      <c r="B65" s="210" t="s">
        <v>190</v>
      </c>
      <c r="C65" s="211" t="s">
        <v>642</v>
      </c>
      <c r="D65" s="225">
        <v>7.2</v>
      </c>
      <c r="E65" s="225">
        <v>0</v>
      </c>
      <c r="F65" s="225">
        <f t="shared" si="1"/>
        <v>0</v>
      </c>
      <c r="G65" s="225">
        <f t="shared" si="0"/>
        <v>7.2</v>
      </c>
    </row>
    <row r="66" spans="2:7" s="178" customFormat="1" ht="90">
      <c r="B66" s="198" t="s">
        <v>192</v>
      </c>
      <c r="C66" s="205" t="s">
        <v>193</v>
      </c>
      <c r="D66" s="224">
        <v>3276.5</v>
      </c>
      <c r="E66" s="224">
        <v>2985.6</v>
      </c>
      <c r="F66" s="224">
        <f t="shared" si="1"/>
        <v>91.12162368380893</v>
      </c>
      <c r="G66" s="224">
        <f t="shared" si="0"/>
        <v>290.9000000000001</v>
      </c>
    </row>
    <row r="67" spans="2:7" ht="150">
      <c r="B67" s="316" t="s">
        <v>194</v>
      </c>
      <c r="C67" s="317" t="s">
        <v>195</v>
      </c>
      <c r="D67" s="318">
        <v>777.5</v>
      </c>
      <c r="E67" s="318">
        <v>777</v>
      </c>
      <c r="F67" s="318">
        <f t="shared" si="1"/>
        <v>99.93569131832798</v>
      </c>
      <c r="G67" s="318">
        <f t="shared" si="0"/>
        <v>0.5</v>
      </c>
    </row>
    <row r="68" spans="2:7" s="212" customFormat="1" ht="195">
      <c r="B68" s="198" t="s">
        <v>196</v>
      </c>
      <c r="C68" s="205" t="s">
        <v>385</v>
      </c>
      <c r="D68" s="224">
        <v>1034.7</v>
      </c>
      <c r="E68" s="219">
        <v>1034.7</v>
      </c>
      <c r="F68" s="224">
        <f t="shared" si="1"/>
        <v>100</v>
      </c>
      <c r="G68" s="224">
        <f t="shared" si="0"/>
        <v>0</v>
      </c>
    </row>
    <row r="69" spans="2:7" s="212" customFormat="1" ht="135">
      <c r="B69" s="198" t="s">
        <v>197</v>
      </c>
      <c r="C69" s="205" t="s">
        <v>198</v>
      </c>
      <c r="D69" s="224">
        <v>4766</v>
      </c>
      <c r="E69" s="219">
        <v>4664.7</v>
      </c>
      <c r="F69" s="224">
        <f t="shared" si="1"/>
        <v>97.87452790600084</v>
      </c>
      <c r="G69" s="224">
        <f t="shared" si="0"/>
        <v>101.30000000000018</v>
      </c>
    </row>
    <row r="70" spans="2:7" s="212" customFormat="1" ht="75">
      <c r="B70" s="198" t="s">
        <v>421</v>
      </c>
      <c r="C70" s="200" t="s">
        <v>422</v>
      </c>
      <c r="D70" s="224">
        <v>531</v>
      </c>
      <c r="E70" s="219">
        <v>276.4</v>
      </c>
      <c r="F70" s="224">
        <f t="shared" si="1"/>
        <v>52.05273069679849</v>
      </c>
      <c r="G70" s="224">
        <f t="shared" si="0"/>
        <v>254.60000000000002</v>
      </c>
    </row>
    <row r="71" spans="2:7" ht="30">
      <c r="B71" s="183" t="s">
        <v>199</v>
      </c>
      <c r="C71" s="197" t="s">
        <v>200</v>
      </c>
      <c r="D71" s="224">
        <v>71619.7</v>
      </c>
      <c r="E71" s="224">
        <f>E72+E73+E74</f>
        <v>71496.5</v>
      </c>
      <c r="F71" s="224">
        <f t="shared" si="1"/>
        <v>99.82798029033911</v>
      </c>
      <c r="G71" s="224">
        <f t="shared" si="0"/>
        <v>123.19999999999709</v>
      </c>
    </row>
    <row r="72" spans="2:7" ht="300">
      <c r="B72" s="319" t="s">
        <v>199</v>
      </c>
      <c r="C72" s="320" t="s">
        <v>386</v>
      </c>
      <c r="D72" s="321">
        <v>71423.5</v>
      </c>
      <c r="E72" s="321">
        <v>71423.5</v>
      </c>
      <c r="F72" s="321">
        <f t="shared" si="1"/>
        <v>100</v>
      </c>
      <c r="G72" s="321">
        <f t="shared" si="0"/>
        <v>0</v>
      </c>
    </row>
    <row r="73" spans="2:7" ht="165">
      <c r="B73" s="208" t="s">
        <v>199</v>
      </c>
      <c r="C73" s="209" t="s">
        <v>387</v>
      </c>
      <c r="D73" s="225">
        <v>146.2</v>
      </c>
      <c r="E73" s="225">
        <v>73</v>
      </c>
      <c r="F73" s="225">
        <f t="shared" si="1"/>
        <v>49.93160054719563</v>
      </c>
      <c r="G73" s="225">
        <f t="shared" si="0"/>
        <v>73.19999999999999</v>
      </c>
    </row>
    <row r="74" spans="2:7" ht="225">
      <c r="B74" s="210" t="s">
        <v>199</v>
      </c>
      <c r="C74" s="209" t="s">
        <v>388</v>
      </c>
      <c r="D74" s="225">
        <v>50</v>
      </c>
      <c r="E74" s="225">
        <v>0</v>
      </c>
      <c r="F74" s="225">
        <f t="shared" si="1"/>
        <v>0</v>
      </c>
      <c r="G74" s="225">
        <f aca="true" t="shared" si="2" ref="G74:G84">D74-E74</f>
        <v>50</v>
      </c>
    </row>
    <row r="75" spans="2:7" ht="31.5">
      <c r="B75" s="177" t="s">
        <v>590</v>
      </c>
      <c r="C75" s="204" t="s">
        <v>591</v>
      </c>
      <c r="D75" s="223">
        <v>5144.1</v>
      </c>
      <c r="E75" s="223">
        <f>E76+E77+E78+E79+E80</f>
        <v>5144.1</v>
      </c>
      <c r="F75" s="223">
        <f t="shared" si="1"/>
        <v>100</v>
      </c>
      <c r="G75" s="223">
        <f t="shared" si="2"/>
        <v>0</v>
      </c>
    </row>
    <row r="76" spans="2:7" ht="120">
      <c r="B76" s="198" t="s">
        <v>201</v>
      </c>
      <c r="C76" s="205" t="s">
        <v>91</v>
      </c>
      <c r="D76" s="224">
        <v>2452.6</v>
      </c>
      <c r="E76" s="224">
        <v>2452.6</v>
      </c>
      <c r="F76" s="224">
        <f t="shared" si="1"/>
        <v>100</v>
      </c>
      <c r="G76" s="224">
        <f t="shared" si="2"/>
        <v>0</v>
      </c>
    </row>
    <row r="77" spans="2:7" ht="90">
      <c r="B77" s="191" t="s">
        <v>149</v>
      </c>
      <c r="C77" s="202" t="s">
        <v>148</v>
      </c>
      <c r="D77" s="224">
        <v>8.5</v>
      </c>
      <c r="E77" s="224">
        <v>8.5</v>
      </c>
      <c r="F77" s="224">
        <f t="shared" si="1"/>
        <v>100</v>
      </c>
      <c r="G77" s="224">
        <f t="shared" si="2"/>
        <v>0</v>
      </c>
    </row>
    <row r="78" spans="2:7" ht="150">
      <c r="B78" s="185" t="s">
        <v>579</v>
      </c>
      <c r="C78" s="202" t="s">
        <v>578</v>
      </c>
      <c r="D78" s="224">
        <v>33</v>
      </c>
      <c r="E78" s="224">
        <v>33</v>
      </c>
      <c r="F78" s="224">
        <f>E78/D78*100</f>
        <v>100</v>
      </c>
      <c r="G78" s="224">
        <f t="shared" si="2"/>
        <v>0</v>
      </c>
    </row>
    <row r="79" spans="2:7" ht="105">
      <c r="B79" s="198" t="s">
        <v>92</v>
      </c>
      <c r="C79" s="200" t="s">
        <v>93</v>
      </c>
      <c r="D79" s="224">
        <v>100</v>
      </c>
      <c r="E79" s="224">
        <v>100</v>
      </c>
      <c r="F79" s="224">
        <f>E79/D79*100</f>
        <v>100</v>
      </c>
      <c r="G79" s="224">
        <f t="shared" si="2"/>
        <v>0</v>
      </c>
    </row>
    <row r="80" spans="2:7" ht="60">
      <c r="B80" s="198" t="s">
        <v>94</v>
      </c>
      <c r="C80" s="200" t="s">
        <v>95</v>
      </c>
      <c r="D80" s="224">
        <v>2550</v>
      </c>
      <c r="E80" s="224">
        <v>2550</v>
      </c>
      <c r="F80" s="224">
        <f>E80/D80*100</f>
        <v>100</v>
      </c>
      <c r="G80" s="224">
        <f t="shared" si="2"/>
        <v>0</v>
      </c>
    </row>
    <row r="81" spans="2:7" s="216" customFormat="1" ht="31.5">
      <c r="B81" s="213" t="s">
        <v>524</v>
      </c>
      <c r="C81" s="214" t="s">
        <v>596</v>
      </c>
      <c r="D81" s="223">
        <v>329.3</v>
      </c>
      <c r="E81" s="215">
        <f>E82</f>
        <v>329.3</v>
      </c>
      <c r="F81" s="223">
        <f>E81/D81*100</f>
        <v>100</v>
      </c>
      <c r="G81" s="223">
        <f t="shared" si="2"/>
        <v>0</v>
      </c>
    </row>
    <row r="82" spans="2:7" s="216" customFormat="1" ht="45">
      <c r="B82" s="217" t="s">
        <v>598</v>
      </c>
      <c r="C82" s="218" t="s">
        <v>599</v>
      </c>
      <c r="D82" s="224">
        <v>329.3</v>
      </c>
      <c r="E82" s="219">
        <v>329.3</v>
      </c>
      <c r="F82" s="224">
        <f>E82/D82*100</f>
        <v>100</v>
      </c>
      <c r="G82" s="224">
        <f t="shared" si="2"/>
        <v>0</v>
      </c>
    </row>
    <row r="83" spans="2:7" s="227" customFormat="1" ht="94.5">
      <c r="B83" s="226" t="s">
        <v>250</v>
      </c>
      <c r="C83" s="228" t="s">
        <v>248</v>
      </c>
      <c r="D83" s="229">
        <f>D84</f>
        <v>0</v>
      </c>
      <c r="E83" s="229">
        <f>E84</f>
        <v>-626.6</v>
      </c>
      <c r="F83" s="229">
        <v>0</v>
      </c>
      <c r="G83" s="229">
        <f t="shared" si="2"/>
        <v>626.6</v>
      </c>
    </row>
    <row r="84" spans="2:7" ht="75">
      <c r="B84" s="185" t="s">
        <v>251</v>
      </c>
      <c r="C84" s="192" t="s">
        <v>249</v>
      </c>
      <c r="D84" s="184">
        <v>0</v>
      </c>
      <c r="E84" s="184">
        <v>-626.6</v>
      </c>
      <c r="F84" s="184">
        <v>0</v>
      </c>
      <c r="G84" s="184">
        <f t="shared" si="2"/>
        <v>626.6</v>
      </c>
    </row>
  </sheetData>
  <sheetProtection/>
  <mergeCells count="1">
    <mergeCell ref="B5:G5"/>
  </mergeCells>
  <printOptions/>
  <pageMargins left="0.83" right="0.23" top="0.26" bottom="0.37" header="0.3" footer="0.41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H48"/>
  <sheetViews>
    <sheetView workbookViewId="0" topLeftCell="B1">
      <selection activeCell="C20" sqref="C20"/>
    </sheetView>
  </sheetViews>
  <sheetFormatPr defaultColWidth="9.00390625" defaultRowHeight="12.75"/>
  <cols>
    <col min="1" max="1" width="9.125" style="8" customWidth="1"/>
    <col min="2" max="2" width="125.125" style="232" customWidth="1"/>
    <col min="3" max="3" width="5.125" style="8" customWidth="1"/>
    <col min="4" max="4" width="5.25390625" style="8" customWidth="1"/>
    <col min="5" max="5" width="14.375" style="8" customWidth="1"/>
    <col min="6" max="6" width="13.25390625" style="8" customWidth="1"/>
    <col min="7" max="7" width="13.375" style="8" customWidth="1"/>
    <col min="8" max="8" width="14.625" style="8" customWidth="1"/>
    <col min="9" max="16384" width="9.125" style="8" customWidth="1"/>
  </cols>
  <sheetData>
    <row r="1" spans="3:8" ht="12.75">
      <c r="C1" s="7"/>
      <c r="D1" s="7"/>
      <c r="H1" s="74" t="s">
        <v>29</v>
      </c>
    </row>
    <row r="2" spans="4:8" ht="12.75" customHeight="1">
      <c r="D2" s="118"/>
      <c r="H2" s="108" t="s">
        <v>170</v>
      </c>
    </row>
    <row r="3" spans="4:8" ht="12.75" customHeight="1">
      <c r="D3" s="118"/>
      <c r="H3" s="108" t="s">
        <v>537</v>
      </c>
    </row>
    <row r="4" spans="3:4" ht="12.75">
      <c r="C4" s="10"/>
      <c r="D4" s="10"/>
    </row>
    <row r="5" spans="2:8" ht="27.75" customHeight="1">
      <c r="B5" s="325" t="s">
        <v>151</v>
      </c>
      <c r="C5" s="325"/>
      <c r="D5" s="325"/>
      <c r="E5" s="325"/>
      <c r="F5" s="325"/>
      <c r="G5" s="325"/>
      <c r="H5" s="325"/>
    </row>
    <row r="6" spans="2:4" ht="12.75">
      <c r="B6" s="245"/>
      <c r="C6" s="57"/>
      <c r="D6" s="57"/>
    </row>
    <row r="7" spans="2:8" ht="44.25" customHeight="1">
      <c r="B7" s="13" t="s">
        <v>447</v>
      </c>
      <c r="C7" s="4" t="s">
        <v>319</v>
      </c>
      <c r="D7" s="4" t="s">
        <v>273</v>
      </c>
      <c r="E7" s="221" t="s">
        <v>242</v>
      </c>
      <c r="F7" s="221" t="s">
        <v>243</v>
      </c>
      <c r="G7" s="221" t="s">
        <v>244</v>
      </c>
      <c r="H7" s="230" t="s">
        <v>252</v>
      </c>
    </row>
    <row r="8" spans="2:8" ht="12.75">
      <c r="B8" s="21" t="s">
        <v>374</v>
      </c>
      <c r="C8" s="15"/>
      <c r="D8" s="15"/>
      <c r="E8" s="248">
        <v>205722.1</v>
      </c>
      <c r="F8" s="248">
        <v>193083.4</v>
      </c>
      <c r="G8" s="248">
        <v>93.8564208706794</v>
      </c>
      <c r="H8" s="248">
        <v>12638.7</v>
      </c>
    </row>
    <row r="9" spans="2:8" ht="16.5" customHeight="1">
      <c r="B9" s="21" t="s">
        <v>631</v>
      </c>
      <c r="C9" s="11" t="s">
        <v>274</v>
      </c>
      <c r="D9" s="15"/>
      <c r="E9" s="248">
        <v>26228.1</v>
      </c>
      <c r="F9" s="248">
        <v>25956.5</v>
      </c>
      <c r="G9" s="248">
        <v>98.96446940495117</v>
      </c>
      <c r="H9" s="248">
        <v>271.6000000000022</v>
      </c>
    </row>
    <row r="10" spans="2:8" ht="12.75">
      <c r="B10" s="13" t="s">
        <v>38</v>
      </c>
      <c r="C10" s="12" t="s">
        <v>274</v>
      </c>
      <c r="D10" s="12" t="s">
        <v>275</v>
      </c>
      <c r="E10" s="250">
        <v>1279.4</v>
      </c>
      <c r="F10" s="250">
        <v>1279.4</v>
      </c>
      <c r="G10" s="250">
        <v>100</v>
      </c>
      <c r="H10" s="250">
        <v>0</v>
      </c>
    </row>
    <row r="11" spans="2:8" ht="25.5">
      <c r="B11" s="13" t="s">
        <v>379</v>
      </c>
      <c r="C11" s="12" t="s">
        <v>274</v>
      </c>
      <c r="D11" s="12" t="s">
        <v>276</v>
      </c>
      <c r="E11" s="250">
        <v>338.1</v>
      </c>
      <c r="F11" s="250">
        <v>338</v>
      </c>
      <c r="G11" s="250">
        <v>99.97042295178942</v>
      </c>
      <c r="H11" s="250">
        <v>0.0999999999999659</v>
      </c>
    </row>
    <row r="12" spans="2:8" ht="25.5">
      <c r="B12" s="13" t="s">
        <v>296</v>
      </c>
      <c r="C12" s="12" t="s">
        <v>274</v>
      </c>
      <c r="D12" s="12" t="s">
        <v>277</v>
      </c>
      <c r="E12" s="250">
        <v>15169.8</v>
      </c>
      <c r="F12" s="250">
        <v>15169.4</v>
      </c>
      <c r="G12" s="250">
        <v>99.99736318211183</v>
      </c>
      <c r="H12" s="250">
        <v>0.3999999999996362</v>
      </c>
    </row>
    <row r="13" spans="2:8" ht="12.75">
      <c r="B13" s="31" t="s">
        <v>321</v>
      </c>
      <c r="C13" s="40" t="s">
        <v>274</v>
      </c>
      <c r="D13" s="40" t="s">
        <v>320</v>
      </c>
      <c r="E13" s="250">
        <v>2.1</v>
      </c>
      <c r="F13" s="250">
        <v>2.1</v>
      </c>
      <c r="G13" s="250">
        <v>100</v>
      </c>
      <c r="H13" s="250">
        <v>0</v>
      </c>
    </row>
    <row r="14" spans="2:8" ht="12.75">
      <c r="B14" s="13" t="s">
        <v>61</v>
      </c>
      <c r="C14" s="12" t="s">
        <v>274</v>
      </c>
      <c r="D14" s="12" t="s">
        <v>278</v>
      </c>
      <c r="E14" s="250">
        <v>3307</v>
      </c>
      <c r="F14" s="250">
        <v>3306.7</v>
      </c>
      <c r="G14" s="250">
        <v>99.99092833383733</v>
      </c>
      <c r="H14" s="250">
        <v>0.29999999999972715</v>
      </c>
    </row>
    <row r="15" spans="2:8" ht="12.75">
      <c r="B15" s="13" t="s">
        <v>355</v>
      </c>
      <c r="C15" s="12" t="s">
        <v>274</v>
      </c>
      <c r="D15" s="12" t="s">
        <v>346</v>
      </c>
      <c r="E15" s="250">
        <v>6131.7</v>
      </c>
      <c r="F15" s="250">
        <v>5860.9</v>
      </c>
      <c r="G15" s="250">
        <v>95.58360650390593</v>
      </c>
      <c r="H15" s="250">
        <v>270.8</v>
      </c>
    </row>
    <row r="16" spans="2:8" ht="12.75">
      <c r="B16" s="19" t="s">
        <v>59</v>
      </c>
      <c r="C16" s="11" t="s">
        <v>279</v>
      </c>
      <c r="D16" s="11"/>
      <c r="E16" s="248">
        <v>776.5</v>
      </c>
      <c r="F16" s="248">
        <v>776.5</v>
      </c>
      <c r="G16" s="248">
        <v>100</v>
      </c>
      <c r="H16" s="248">
        <v>0</v>
      </c>
    </row>
    <row r="17" spans="2:8" ht="12.75">
      <c r="B17" s="13" t="s">
        <v>472</v>
      </c>
      <c r="C17" s="12" t="s">
        <v>279</v>
      </c>
      <c r="D17" s="12" t="s">
        <v>471</v>
      </c>
      <c r="E17" s="250">
        <v>742.3</v>
      </c>
      <c r="F17" s="250">
        <v>742.3</v>
      </c>
      <c r="G17" s="250">
        <v>100</v>
      </c>
      <c r="H17" s="250">
        <v>0</v>
      </c>
    </row>
    <row r="18" spans="2:8" ht="12.75">
      <c r="B18" s="13" t="s">
        <v>58</v>
      </c>
      <c r="C18" s="12" t="s">
        <v>279</v>
      </c>
      <c r="D18" s="12" t="s">
        <v>280</v>
      </c>
      <c r="E18" s="250">
        <v>34.2</v>
      </c>
      <c r="F18" s="250">
        <v>34.2</v>
      </c>
      <c r="G18" s="250">
        <v>100</v>
      </c>
      <c r="H18" s="250">
        <v>0</v>
      </c>
    </row>
    <row r="19" spans="2:8" ht="12.75">
      <c r="B19" s="21" t="s">
        <v>356</v>
      </c>
      <c r="C19" s="11" t="s">
        <v>283</v>
      </c>
      <c r="D19" s="11"/>
      <c r="E19" s="248">
        <v>17161</v>
      </c>
      <c r="F19" s="248">
        <v>5509.3</v>
      </c>
      <c r="G19" s="248">
        <v>32.10360701590816</v>
      </c>
      <c r="H19" s="248">
        <v>11651.7</v>
      </c>
    </row>
    <row r="20" spans="2:8" ht="12.75">
      <c r="B20" s="13" t="s">
        <v>348</v>
      </c>
      <c r="C20" s="12" t="s">
        <v>283</v>
      </c>
      <c r="D20" s="12" t="s">
        <v>347</v>
      </c>
      <c r="E20" s="250">
        <v>10.4</v>
      </c>
      <c r="F20" s="250">
        <v>10.4</v>
      </c>
      <c r="G20" s="250">
        <v>100</v>
      </c>
      <c r="H20" s="250">
        <v>0</v>
      </c>
    </row>
    <row r="21" spans="2:8" ht="12.75">
      <c r="B21" s="13" t="s">
        <v>272</v>
      </c>
      <c r="C21" s="12" t="s">
        <v>283</v>
      </c>
      <c r="D21" s="12" t="s">
        <v>271</v>
      </c>
      <c r="E21" s="250">
        <v>428</v>
      </c>
      <c r="F21" s="250">
        <v>428</v>
      </c>
      <c r="G21" s="250">
        <v>100</v>
      </c>
      <c r="H21" s="250">
        <v>0</v>
      </c>
    </row>
    <row r="22" spans="2:8" ht="12.75">
      <c r="B22" s="31" t="s">
        <v>175</v>
      </c>
      <c r="C22" s="40" t="s">
        <v>283</v>
      </c>
      <c r="D22" s="40" t="s">
        <v>174</v>
      </c>
      <c r="E22" s="250">
        <v>16722.6</v>
      </c>
      <c r="F22" s="250">
        <v>5070.9</v>
      </c>
      <c r="G22" s="250">
        <v>30.323633884683005</v>
      </c>
      <c r="H22" s="250">
        <v>11651.7</v>
      </c>
    </row>
    <row r="23" spans="2:8" ht="12.75">
      <c r="B23" s="19" t="s">
        <v>357</v>
      </c>
      <c r="C23" s="65" t="s">
        <v>284</v>
      </c>
      <c r="D23" s="65"/>
      <c r="E23" s="248">
        <v>1194.6</v>
      </c>
      <c r="F23" s="248">
        <v>1194.6</v>
      </c>
      <c r="G23" s="248">
        <v>100</v>
      </c>
      <c r="H23" s="248">
        <v>0</v>
      </c>
    </row>
    <row r="24" spans="2:8" ht="12.75">
      <c r="B24" s="13" t="s">
        <v>342</v>
      </c>
      <c r="C24" s="12" t="s">
        <v>284</v>
      </c>
      <c r="D24" s="12" t="s">
        <v>341</v>
      </c>
      <c r="E24" s="250">
        <v>173.3</v>
      </c>
      <c r="F24" s="250">
        <v>173.3</v>
      </c>
      <c r="G24" s="250">
        <v>100</v>
      </c>
      <c r="H24" s="250">
        <v>0</v>
      </c>
    </row>
    <row r="25" spans="2:8" ht="12.75">
      <c r="B25" s="239" t="s">
        <v>594</v>
      </c>
      <c r="C25" s="127" t="s">
        <v>284</v>
      </c>
      <c r="D25" s="127" t="s">
        <v>592</v>
      </c>
      <c r="E25" s="250">
        <v>200</v>
      </c>
      <c r="F25" s="250">
        <v>200</v>
      </c>
      <c r="G25" s="250">
        <v>100</v>
      </c>
      <c r="H25" s="250">
        <v>0</v>
      </c>
    </row>
    <row r="26" spans="2:8" ht="12.75">
      <c r="B26" s="240" t="s">
        <v>349</v>
      </c>
      <c r="C26" s="12" t="s">
        <v>284</v>
      </c>
      <c r="D26" s="12" t="s">
        <v>350</v>
      </c>
      <c r="E26" s="250">
        <v>821.3</v>
      </c>
      <c r="F26" s="250">
        <v>821.3</v>
      </c>
      <c r="G26" s="250">
        <v>100</v>
      </c>
      <c r="H26" s="250">
        <v>0</v>
      </c>
    </row>
    <row r="27" spans="2:8" ht="12.75">
      <c r="B27" s="21" t="s">
        <v>358</v>
      </c>
      <c r="C27" s="11" t="s">
        <v>285</v>
      </c>
      <c r="D27" s="11"/>
      <c r="E27" s="248">
        <v>131490.9</v>
      </c>
      <c r="F27" s="248">
        <v>131473.8</v>
      </c>
      <c r="G27" s="248">
        <v>99.98699529777345</v>
      </c>
      <c r="H27" s="248">
        <v>17.10000000000582</v>
      </c>
    </row>
    <row r="28" spans="2:8" ht="12.75">
      <c r="B28" s="13" t="s">
        <v>359</v>
      </c>
      <c r="C28" s="12" t="s">
        <v>285</v>
      </c>
      <c r="D28" s="12" t="s">
        <v>286</v>
      </c>
      <c r="E28" s="250">
        <v>25705.8</v>
      </c>
      <c r="F28" s="250">
        <v>25705.8</v>
      </c>
      <c r="G28" s="250">
        <v>100</v>
      </c>
      <c r="H28" s="250">
        <v>0</v>
      </c>
    </row>
    <row r="29" spans="2:8" ht="12.75">
      <c r="B29" s="13" t="s">
        <v>360</v>
      </c>
      <c r="C29" s="12" t="s">
        <v>285</v>
      </c>
      <c r="D29" s="12" t="s">
        <v>300</v>
      </c>
      <c r="E29" s="250">
        <v>103292.5</v>
      </c>
      <c r="F29" s="250">
        <v>103292.4</v>
      </c>
      <c r="G29" s="250">
        <v>99.9999031875499</v>
      </c>
      <c r="H29" s="250">
        <v>0.10000000000582077</v>
      </c>
    </row>
    <row r="30" spans="2:8" ht="12.75">
      <c r="B30" s="13" t="s">
        <v>63</v>
      </c>
      <c r="C30" s="12" t="s">
        <v>285</v>
      </c>
      <c r="D30" s="12" t="s">
        <v>301</v>
      </c>
      <c r="E30" s="250">
        <v>1256.8</v>
      </c>
      <c r="F30" s="250">
        <v>1239.9</v>
      </c>
      <c r="G30" s="250">
        <v>98.65531508593254</v>
      </c>
      <c r="H30" s="250">
        <v>16.899999999999864</v>
      </c>
    </row>
    <row r="31" spans="2:8" ht="12.75">
      <c r="B31" s="13" t="s">
        <v>361</v>
      </c>
      <c r="C31" s="12" t="s">
        <v>285</v>
      </c>
      <c r="D31" s="12" t="s">
        <v>302</v>
      </c>
      <c r="E31" s="250">
        <v>1235.8</v>
      </c>
      <c r="F31" s="250">
        <v>1235.7</v>
      </c>
      <c r="G31" s="250">
        <v>99.9919080757404</v>
      </c>
      <c r="H31" s="250">
        <v>0.10000000000013642</v>
      </c>
    </row>
    <row r="32" spans="2:8" ht="12.75">
      <c r="B32" s="21" t="s">
        <v>362</v>
      </c>
      <c r="C32" s="11" t="s">
        <v>303</v>
      </c>
      <c r="D32" s="11"/>
      <c r="E32" s="248">
        <v>8054.9</v>
      </c>
      <c r="F32" s="248">
        <v>8054.9</v>
      </c>
      <c r="G32" s="248">
        <v>100</v>
      </c>
      <c r="H32" s="248">
        <v>0</v>
      </c>
    </row>
    <row r="33" spans="2:8" ht="12.75">
      <c r="B33" s="13" t="s">
        <v>363</v>
      </c>
      <c r="C33" s="12" t="s">
        <v>303</v>
      </c>
      <c r="D33" s="12" t="s">
        <v>304</v>
      </c>
      <c r="E33" s="250">
        <v>8054.9</v>
      </c>
      <c r="F33" s="250">
        <v>8054.9</v>
      </c>
      <c r="G33" s="250">
        <v>100</v>
      </c>
      <c r="H33" s="250">
        <v>0</v>
      </c>
    </row>
    <row r="34" spans="2:8" ht="12.75">
      <c r="B34" s="21" t="s">
        <v>54</v>
      </c>
      <c r="C34" s="11" t="s">
        <v>305</v>
      </c>
      <c r="D34" s="11"/>
      <c r="E34" s="248">
        <v>13827.2</v>
      </c>
      <c r="F34" s="248">
        <v>13128.9</v>
      </c>
      <c r="G34" s="248">
        <v>94.94980907197407</v>
      </c>
      <c r="H34" s="248">
        <v>698.3000000000011</v>
      </c>
    </row>
    <row r="35" spans="2:8" ht="12.75">
      <c r="B35" s="13" t="s">
        <v>344</v>
      </c>
      <c r="C35" s="12" t="s">
        <v>305</v>
      </c>
      <c r="D35" s="12" t="s">
        <v>306</v>
      </c>
      <c r="E35" s="250">
        <v>1725.6</v>
      </c>
      <c r="F35" s="250">
        <v>1725.5</v>
      </c>
      <c r="G35" s="250">
        <v>99.99420491423272</v>
      </c>
      <c r="H35" s="250">
        <v>0.09999999999990905</v>
      </c>
    </row>
    <row r="36" spans="2:8" ht="12.75">
      <c r="B36" s="13" t="s">
        <v>55</v>
      </c>
      <c r="C36" s="12" t="s">
        <v>305</v>
      </c>
      <c r="D36" s="12" t="s">
        <v>307</v>
      </c>
      <c r="E36" s="250">
        <v>1845.7</v>
      </c>
      <c r="F36" s="250">
        <v>1716.5</v>
      </c>
      <c r="G36" s="250">
        <v>92.99994582001408</v>
      </c>
      <c r="H36" s="250">
        <v>129.2</v>
      </c>
    </row>
    <row r="37" spans="2:8" ht="12.75">
      <c r="B37" s="13" t="s">
        <v>65</v>
      </c>
      <c r="C37" s="12" t="s">
        <v>305</v>
      </c>
      <c r="D37" s="12" t="s">
        <v>308</v>
      </c>
      <c r="E37" s="250">
        <v>9304.1</v>
      </c>
      <c r="F37" s="250">
        <v>8735.2</v>
      </c>
      <c r="G37" s="250">
        <v>93.88549134252638</v>
      </c>
      <c r="H37" s="250">
        <v>568.9000000000033</v>
      </c>
    </row>
    <row r="38" spans="2:8" ht="12.75">
      <c r="B38" s="13" t="s">
        <v>56</v>
      </c>
      <c r="C38" s="12" t="s">
        <v>305</v>
      </c>
      <c r="D38" s="12" t="s">
        <v>309</v>
      </c>
      <c r="E38" s="250">
        <v>951.8</v>
      </c>
      <c r="F38" s="250">
        <v>951.7</v>
      </c>
      <c r="G38" s="250">
        <v>99.98949359109056</v>
      </c>
      <c r="H38" s="250">
        <v>0.10000000000002274</v>
      </c>
    </row>
    <row r="39" spans="2:8" ht="12.75">
      <c r="B39" s="21" t="s">
        <v>64</v>
      </c>
      <c r="C39" s="11" t="s">
        <v>310</v>
      </c>
      <c r="D39" s="11"/>
      <c r="E39" s="248">
        <v>126</v>
      </c>
      <c r="F39" s="248">
        <v>126</v>
      </c>
      <c r="G39" s="248">
        <v>100</v>
      </c>
      <c r="H39" s="248">
        <v>0</v>
      </c>
    </row>
    <row r="40" spans="2:8" ht="12.75">
      <c r="B40" s="13" t="s">
        <v>332</v>
      </c>
      <c r="C40" s="12" t="s">
        <v>310</v>
      </c>
      <c r="D40" s="12" t="s">
        <v>331</v>
      </c>
      <c r="E40" s="250">
        <v>126</v>
      </c>
      <c r="F40" s="250">
        <v>126</v>
      </c>
      <c r="G40" s="250">
        <v>100</v>
      </c>
      <c r="H40" s="250">
        <v>0</v>
      </c>
    </row>
    <row r="41" spans="2:8" ht="12.75">
      <c r="B41" s="21" t="s">
        <v>352</v>
      </c>
      <c r="C41" s="11" t="s">
        <v>351</v>
      </c>
      <c r="D41" s="11"/>
      <c r="E41" s="248">
        <v>6862.9</v>
      </c>
      <c r="F41" s="248">
        <v>6862.9</v>
      </c>
      <c r="G41" s="248">
        <v>100</v>
      </c>
      <c r="H41" s="248">
        <v>0</v>
      </c>
    </row>
    <row r="42" spans="2:8" ht="12.75">
      <c r="B42" s="13" t="s">
        <v>268</v>
      </c>
      <c r="C42" s="12" t="s">
        <v>351</v>
      </c>
      <c r="D42" s="12" t="s">
        <v>353</v>
      </c>
      <c r="E42" s="250">
        <v>3302.5</v>
      </c>
      <c r="F42" s="250">
        <v>3302.5</v>
      </c>
      <c r="G42" s="250">
        <v>100</v>
      </c>
      <c r="H42" s="250">
        <v>0</v>
      </c>
    </row>
    <row r="43" spans="2:8" ht="12.75">
      <c r="B43" s="13" t="s">
        <v>112</v>
      </c>
      <c r="C43" s="12" t="s">
        <v>351</v>
      </c>
      <c r="D43" s="12" t="s">
        <v>113</v>
      </c>
      <c r="E43" s="250">
        <v>3560.4</v>
      </c>
      <c r="F43" s="250">
        <v>3560.4</v>
      </c>
      <c r="G43" s="250">
        <v>100</v>
      </c>
      <c r="H43" s="250">
        <v>0</v>
      </c>
    </row>
    <row r="48" ht="12.75">
      <c r="E48" s="142"/>
    </row>
  </sheetData>
  <sheetProtection/>
  <autoFilter ref="B7:E43"/>
  <mergeCells count="1">
    <mergeCell ref="B5:H5"/>
  </mergeCells>
  <printOptions/>
  <pageMargins left="0.64" right="0.2" top="0.83" bottom="0.27" header="0.2" footer="0.2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K744"/>
  <sheetViews>
    <sheetView workbookViewId="0" topLeftCell="B1">
      <selection activeCell="B27" sqref="B27"/>
    </sheetView>
  </sheetViews>
  <sheetFormatPr defaultColWidth="9.00390625" defaultRowHeight="12.75"/>
  <cols>
    <col min="1" max="1" width="9.125" style="8" customWidth="1"/>
    <col min="2" max="2" width="102.00390625" style="232" customWidth="1"/>
    <col min="3" max="3" width="5.125" style="8" customWidth="1"/>
    <col min="4" max="4" width="5.25390625" style="8" customWidth="1"/>
    <col min="5" max="5" width="16.25390625" style="8" customWidth="1"/>
    <col min="6" max="6" width="7.125" style="8" customWidth="1"/>
    <col min="7" max="7" width="3.375" style="8" customWidth="1"/>
    <col min="8" max="8" width="14.375" style="8" customWidth="1"/>
    <col min="9" max="9" width="13.25390625" style="8" customWidth="1"/>
    <col min="10" max="10" width="13.375" style="8" customWidth="1"/>
    <col min="11" max="11" width="14.625" style="8" customWidth="1"/>
    <col min="12" max="16384" width="9.125" style="8" customWidth="1"/>
  </cols>
  <sheetData>
    <row r="1" spans="3:11" ht="12.75">
      <c r="C1" s="7"/>
      <c r="D1" s="7"/>
      <c r="E1" s="7"/>
      <c r="F1" s="7"/>
      <c r="G1" s="7"/>
      <c r="K1" s="74" t="s">
        <v>30</v>
      </c>
    </row>
    <row r="2" spans="4:11" ht="12.75" customHeight="1">
      <c r="D2" s="9"/>
      <c r="E2" s="9"/>
      <c r="F2" s="9"/>
      <c r="G2" s="9"/>
      <c r="K2" s="75" t="s">
        <v>170</v>
      </c>
    </row>
    <row r="3" spans="4:11" ht="12.75" customHeight="1">
      <c r="D3" s="9"/>
      <c r="E3" s="9"/>
      <c r="F3" s="9"/>
      <c r="G3" s="9"/>
      <c r="K3" s="75" t="s">
        <v>537</v>
      </c>
    </row>
    <row r="4" spans="3:7" ht="12.75">
      <c r="C4" s="10"/>
      <c r="D4" s="10"/>
      <c r="E4" s="10"/>
      <c r="F4" s="10"/>
      <c r="G4" s="10"/>
    </row>
    <row r="5" spans="2:11" ht="27.75" customHeight="1">
      <c r="B5" s="325" t="s">
        <v>253</v>
      </c>
      <c r="C5" s="325"/>
      <c r="D5" s="325"/>
      <c r="E5" s="325"/>
      <c r="F5" s="325"/>
      <c r="G5" s="325"/>
      <c r="H5" s="325"/>
      <c r="I5" s="325"/>
      <c r="J5" s="325"/>
      <c r="K5" s="325"/>
    </row>
    <row r="6" spans="2:7" ht="12.75">
      <c r="B6" s="245"/>
      <c r="C6" s="57"/>
      <c r="D6" s="57"/>
      <c r="E6" s="57"/>
      <c r="F6" s="57"/>
      <c r="G6" s="57"/>
    </row>
    <row r="7" spans="2:11" ht="44.25" customHeight="1">
      <c r="B7" s="13" t="s">
        <v>447</v>
      </c>
      <c r="C7" s="4" t="s">
        <v>319</v>
      </c>
      <c r="D7" s="4" t="s">
        <v>273</v>
      </c>
      <c r="E7" s="4" t="s">
        <v>311</v>
      </c>
      <c r="F7" s="4" t="s">
        <v>57</v>
      </c>
      <c r="G7" s="5" t="s">
        <v>312</v>
      </c>
      <c r="H7" s="221" t="s">
        <v>242</v>
      </c>
      <c r="I7" s="221" t="s">
        <v>243</v>
      </c>
      <c r="J7" s="221" t="s">
        <v>244</v>
      </c>
      <c r="K7" s="230" t="s">
        <v>252</v>
      </c>
    </row>
    <row r="8" spans="2:11" ht="12.75">
      <c r="B8" s="21" t="s">
        <v>374</v>
      </c>
      <c r="C8" s="15"/>
      <c r="D8" s="15"/>
      <c r="E8" s="15"/>
      <c r="F8" s="15"/>
      <c r="G8" s="15"/>
      <c r="H8" s="248">
        <f>H13+H193+H216+H244+H275+H539+H598+H700+H725</f>
        <v>205722.1</v>
      </c>
      <c r="I8" s="248">
        <f>I13+I193+I216+I244+I275+I539+I598+I700+I725</f>
        <v>193083.39999999997</v>
      </c>
      <c r="J8" s="248">
        <f>I8/H8*100</f>
        <v>93.8564208706794</v>
      </c>
      <c r="K8" s="248">
        <f>H8-I8</f>
        <v>12638.70000000004</v>
      </c>
    </row>
    <row r="9" spans="2:11" ht="12.75">
      <c r="B9" s="21" t="s">
        <v>318</v>
      </c>
      <c r="C9" s="15"/>
      <c r="D9" s="15"/>
      <c r="E9" s="15"/>
      <c r="F9" s="15"/>
      <c r="G9" s="15">
        <v>1</v>
      </c>
      <c r="H9" s="248">
        <f>H540</f>
        <v>2452.6</v>
      </c>
      <c r="I9" s="248">
        <f>I540</f>
        <v>2452.6</v>
      </c>
      <c r="J9" s="248">
        <f aca="true" t="shared" si="0" ref="J9:J72">I9/H9*100</f>
        <v>100</v>
      </c>
      <c r="K9" s="248">
        <f aca="true" t="shared" si="1" ref="K9:K72">H9-I9</f>
        <v>0</v>
      </c>
    </row>
    <row r="10" spans="2:11" ht="12.75">
      <c r="B10" s="21" t="s">
        <v>375</v>
      </c>
      <c r="C10" s="15"/>
      <c r="D10" s="15"/>
      <c r="E10" s="15"/>
      <c r="F10" s="15"/>
      <c r="G10" s="15">
        <v>2</v>
      </c>
      <c r="H10" s="248">
        <f>H14+H194+H217+H245+H276+H541+H599+H701+H726</f>
        <v>91421.2</v>
      </c>
      <c r="I10" s="248">
        <f>I14+I194+I217+I245+I276+I541+I599+I701+I726</f>
        <v>91257.79999999999</v>
      </c>
      <c r="J10" s="248">
        <f t="shared" si="0"/>
        <v>99.82126683963894</v>
      </c>
      <c r="K10" s="248">
        <f t="shared" si="1"/>
        <v>163.40000000000873</v>
      </c>
    </row>
    <row r="11" spans="2:11" ht="12.75">
      <c r="B11" s="21" t="s">
        <v>313</v>
      </c>
      <c r="C11" s="15"/>
      <c r="D11" s="15"/>
      <c r="E11" s="15"/>
      <c r="F11" s="15"/>
      <c r="G11" s="15">
        <v>3</v>
      </c>
      <c r="H11" s="248">
        <f>H15+H218+H246+H277+H600+H727</f>
        <v>106283.1</v>
      </c>
      <c r="I11" s="248">
        <f>I15+I218+I246+I277+I600+I727</f>
        <v>94108.2</v>
      </c>
      <c r="J11" s="248">
        <f t="shared" si="0"/>
        <v>88.54483920773856</v>
      </c>
      <c r="K11" s="248">
        <f t="shared" si="1"/>
        <v>12174.900000000009</v>
      </c>
    </row>
    <row r="12" spans="2:11" ht="12.75">
      <c r="B12" s="21" t="s">
        <v>314</v>
      </c>
      <c r="C12" s="15"/>
      <c r="D12" s="15"/>
      <c r="E12" s="15"/>
      <c r="F12" s="15"/>
      <c r="G12" s="15">
        <v>4</v>
      </c>
      <c r="H12" s="248">
        <f>H16+H195+H278+H542+H601</f>
        <v>5565.200000000001</v>
      </c>
      <c r="I12" s="248">
        <f>I16+I195+I278+I542+I601</f>
        <v>5264.8</v>
      </c>
      <c r="J12" s="248">
        <f t="shared" si="0"/>
        <v>94.60217063178321</v>
      </c>
      <c r="K12" s="248">
        <f t="shared" si="1"/>
        <v>300.40000000000055</v>
      </c>
    </row>
    <row r="13" spans="2:11" ht="16.5" customHeight="1">
      <c r="B13" s="21" t="s">
        <v>631</v>
      </c>
      <c r="C13" s="11" t="s">
        <v>274</v>
      </c>
      <c r="D13" s="15"/>
      <c r="E13" s="15"/>
      <c r="F13" s="15"/>
      <c r="G13" s="15"/>
      <c r="H13" s="248">
        <f>H17+H23+H39+H58+H64+H84</f>
        <v>26228.100000000002</v>
      </c>
      <c r="I13" s="248">
        <f>I17+I23+I39+I58+I64+I84</f>
        <v>25956.5</v>
      </c>
      <c r="J13" s="248">
        <f t="shared" si="0"/>
        <v>98.96446940495117</v>
      </c>
      <c r="K13" s="248">
        <f t="shared" si="1"/>
        <v>271.6000000000022</v>
      </c>
    </row>
    <row r="14" spans="2:11" s="155" customFormat="1" ht="12.75">
      <c r="B14" s="21" t="s">
        <v>375</v>
      </c>
      <c r="C14" s="15"/>
      <c r="D14" s="15"/>
      <c r="E14" s="15"/>
      <c r="F14" s="15"/>
      <c r="G14" s="15">
        <v>2</v>
      </c>
      <c r="H14" s="248">
        <f>H22+H32+H35+H38+H44+H46+H49+H52+H69+H72+H75+H77+H118+H121+H125+H128+H131+H133+H137+H140+H143+H145+H149+H153+H157+H161+H167+H178+H182+H192</f>
        <v>24603.9</v>
      </c>
      <c r="I14" s="248">
        <f>I22+I32+I35+I38+I44+I46+I49+I52+I69+I72+I75+I77+I118+I121+I125+I128+I131+I133+I137+I140+I143+I145+I149+I153+I157+I161+I167+I178+I182+I192</f>
        <v>24586.899999999998</v>
      </c>
      <c r="J14" s="248">
        <f t="shared" si="0"/>
        <v>99.93090526298674</v>
      </c>
      <c r="K14" s="248">
        <f t="shared" si="1"/>
        <v>17.000000000003638</v>
      </c>
    </row>
    <row r="15" spans="2:11" s="155" customFormat="1" ht="12.75">
      <c r="B15" s="21" t="s">
        <v>313</v>
      </c>
      <c r="C15" s="15"/>
      <c r="D15" s="15"/>
      <c r="E15" s="15"/>
      <c r="F15" s="15"/>
      <c r="G15" s="15">
        <v>3</v>
      </c>
      <c r="H15" s="248">
        <f>H97+H100+H104+H107+H111+H114</f>
        <v>788.1</v>
      </c>
      <c r="I15" s="248">
        <f>I97+I100+I104+I107+I111+I114</f>
        <v>788.1</v>
      </c>
      <c r="J15" s="248">
        <f t="shared" si="0"/>
        <v>100</v>
      </c>
      <c r="K15" s="248">
        <f t="shared" si="1"/>
        <v>0</v>
      </c>
    </row>
    <row r="16" spans="2:11" s="155" customFormat="1" ht="12.75">
      <c r="B16" s="21" t="s">
        <v>314</v>
      </c>
      <c r="C16" s="15"/>
      <c r="D16" s="15"/>
      <c r="E16" s="15"/>
      <c r="F16" s="15"/>
      <c r="G16" s="15">
        <v>4</v>
      </c>
      <c r="H16" s="248">
        <f>H63+H89+H93</f>
        <v>836.1</v>
      </c>
      <c r="I16" s="248">
        <f>I63+I89+I93</f>
        <v>581.5</v>
      </c>
      <c r="J16" s="248">
        <f t="shared" si="0"/>
        <v>69.54909699796676</v>
      </c>
      <c r="K16" s="248">
        <f t="shared" si="1"/>
        <v>254.60000000000002</v>
      </c>
    </row>
    <row r="17" spans="2:11" ht="25.5">
      <c r="B17" s="13" t="s">
        <v>38</v>
      </c>
      <c r="C17" s="12" t="s">
        <v>274</v>
      </c>
      <c r="D17" s="12" t="s">
        <v>275</v>
      </c>
      <c r="E17" s="12"/>
      <c r="F17" s="12"/>
      <c r="G17" s="12"/>
      <c r="H17" s="250">
        <f aca="true" t="shared" si="2" ref="H17:I21">H18</f>
        <v>1279.4</v>
      </c>
      <c r="I17" s="250">
        <f t="shared" si="2"/>
        <v>1279.4</v>
      </c>
      <c r="J17" s="250">
        <f t="shared" si="0"/>
        <v>100</v>
      </c>
      <c r="K17" s="250">
        <f t="shared" si="1"/>
        <v>0</v>
      </c>
    </row>
    <row r="18" spans="2:11" ht="12.75">
      <c r="B18" s="13" t="s">
        <v>376</v>
      </c>
      <c r="C18" s="12" t="s">
        <v>274</v>
      </c>
      <c r="D18" s="12" t="s">
        <v>275</v>
      </c>
      <c r="E18" s="12" t="s">
        <v>33</v>
      </c>
      <c r="F18" s="12"/>
      <c r="G18" s="12"/>
      <c r="H18" s="250">
        <f t="shared" si="2"/>
        <v>1279.4</v>
      </c>
      <c r="I18" s="250">
        <f t="shared" si="2"/>
        <v>1279.4</v>
      </c>
      <c r="J18" s="250">
        <f t="shared" si="0"/>
        <v>100</v>
      </c>
      <c r="K18" s="250">
        <f t="shared" si="1"/>
        <v>0</v>
      </c>
    </row>
    <row r="19" spans="2:11" ht="12.75">
      <c r="B19" s="233" t="s">
        <v>172</v>
      </c>
      <c r="C19" s="12" t="s">
        <v>274</v>
      </c>
      <c r="D19" s="12" t="s">
        <v>275</v>
      </c>
      <c r="E19" s="36" t="s">
        <v>144</v>
      </c>
      <c r="F19" s="12"/>
      <c r="G19" s="12"/>
      <c r="H19" s="250">
        <f t="shared" si="2"/>
        <v>1279.4</v>
      </c>
      <c r="I19" s="250">
        <f t="shared" si="2"/>
        <v>1279.4</v>
      </c>
      <c r="J19" s="250">
        <f t="shared" si="0"/>
        <v>100</v>
      </c>
      <c r="K19" s="250">
        <f t="shared" si="1"/>
        <v>0</v>
      </c>
    </row>
    <row r="20" spans="2:11" ht="38.25">
      <c r="B20" s="13" t="s">
        <v>377</v>
      </c>
      <c r="C20" s="12" t="s">
        <v>274</v>
      </c>
      <c r="D20" s="12" t="s">
        <v>275</v>
      </c>
      <c r="E20" s="36" t="s">
        <v>144</v>
      </c>
      <c r="F20" s="12" t="s">
        <v>20</v>
      </c>
      <c r="G20" s="12"/>
      <c r="H20" s="250">
        <f t="shared" si="2"/>
        <v>1279.4</v>
      </c>
      <c r="I20" s="250">
        <f t="shared" si="2"/>
        <v>1279.4</v>
      </c>
      <c r="J20" s="250">
        <f t="shared" si="0"/>
        <v>100</v>
      </c>
      <c r="K20" s="250">
        <f t="shared" si="1"/>
        <v>0</v>
      </c>
    </row>
    <row r="21" spans="2:11" ht="12.75">
      <c r="B21" s="13" t="s">
        <v>287</v>
      </c>
      <c r="C21" s="12" t="s">
        <v>274</v>
      </c>
      <c r="D21" s="12" t="s">
        <v>275</v>
      </c>
      <c r="E21" s="36" t="s">
        <v>144</v>
      </c>
      <c r="F21" s="12" t="s">
        <v>378</v>
      </c>
      <c r="G21" s="12"/>
      <c r="H21" s="250">
        <f t="shared" si="2"/>
        <v>1279.4</v>
      </c>
      <c r="I21" s="250">
        <f t="shared" si="2"/>
        <v>1279.4</v>
      </c>
      <c r="J21" s="250">
        <f t="shared" si="0"/>
        <v>100</v>
      </c>
      <c r="K21" s="250">
        <f t="shared" si="1"/>
        <v>0</v>
      </c>
    </row>
    <row r="22" spans="2:11" ht="12.75">
      <c r="B22" s="13" t="s">
        <v>375</v>
      </c>
      <c r="C22" s="12" t="s">
        <v>274</v>
      </c>
      <c r="D22" s="12" t="s">
        <v>275</v>
      </c>
      <c r="E22" s="36" t="s">
        <v>144</v>
      </c>
      <c r="F22" s="12" t="s">
        <v>378</v>
      </c>
      <c r="G22" s="12">
        <v>2</v>
      </c>
      <c r="H22" s="249">
        <v>1279.4</v>
      </c>
      <c r="I22" s="250">
        <v>1279.4</v>
      </c>
      <c r="J22" s="250">
        <f t="shared" si="0"/>
        <v>100</v>
      </c>
      <c r="K22" s="250">
        <f t="shared" si="1"/>
        <v>0</v>
      </c>
    </row>
    <row r="23" spans="2:11" ht="25.5">
      <c r="B23" s="13" t="s">
        <v>379</v>
      </c>
      <c r="C23" s="12" t="s">
        <v>274</v>
      </c>
      <c r="D23" s="12" t="s">
        <v>276</v>
      </c>
      <c r="E23" s="27"/>
      <c r="F23" s="12"/>
      <c r="G23" s="12"/>
      <c r="H23" s="250">
        <f>H24</f>
        <v>338.09999999999997</v>
      </c>
      <c r="I23" s="250">
        <f>I24</f>
        <v>338</v>
      </c>
      <c r="J23" s="250">
        <f t="shared" si="0"/>
        <v>99.97042295178942</v>
      </c>
      <c r="K23" s="250">
        <f t="shared" si="1"/>
        <v>0.0999999999999659</v>
      </c>
    </row>
    <row r="24" spans="2:11" ht="12.75">
      <c r="B24" s="13" t="s">
        <v>376</v>
      </c>
      <c r="C24" s="12" t="s">
        <v>274</v>
      </c>
      <c r="D24" s="12" t="s">
        <v>276</v>
      </c>
      <c r="E24" s="27" t="s">
        <v>33</v>
      </c>
      <c r="F24" s="12"/>
      <c r="G24" s="12"/>
      <c r="H24" s="250">
        <f>H29</f>
        <v>338.09999999999997</v>
      </c>
      <c r="I24" s="250">
        <f>I29</f>
        <v>338</v>
      </c>
      <c r="J24" s="250">
        <f t="shared" si="0"/>
        <v>99.97042295178942</v>
      </c>
      <c r="K24" s="250">
        <f t="shared" si="1"/>
        <v>0.0999999999999659</v>
      </c>
    </row>
    <row r="25" spans="2:11" ht="25.5" hidden="1">
      <c r="B25" s="233" t="s">
        <v>173</v>
      </c>
      <c r="C25" s="12" t="s">
        <v>274</v>
      </c>
      <c r="D25" s="12" t="s">
        <v>276</v>
      </c>
      <c r="E25" s="36" t="s">
        <v>464</v>
      </c>
      <c r="F25" s="12"/>
      <c r="G25" s="12"/>
      <c r="H25" s="250"/>
      <c r="I25" s="250"/>
      <c r="J25" s="250" t="e">
        <f t="shared" si="0"/>
        <v>#DIV/0!</v>
      </c>
      <c r="K25" s="250">
        <f t="shared" si="1"/>
        <v>0</v>
      </c>
    </row>
    <row r="26" spans="2:11" ht="38.25" hidden="1">
      <c r="B26" s="13" t="s">
        <v>377</v>
      </c>
      <c r="C26" s="12" t="s">
        <v>274</v>
      </c>
      <c r="D26" s="12" t="s">
        <v>276</v>
      </c>
      <c r="E26" s="36" t="s">
        <v>464</v>
      </c>
      <c r="F26" s="12" t="s">
        <v>20</v>
      </c>
      <c r="G26" s="12"/>
      <c r="H26" s="250"/>
      <c r="I26" s="250"/>
      <c r="J26" s="250" t="e">
        <f t="shared" si="0"/>
        <v>#DIV/0!</v>
      </c>
      <c r="K26" s="250">
        <f t="shared" si="1"/>
        <v>0</v>
      </c>
    </row>
    <row r="27" spans="2:11" ht="12.75" hidden="1">
      <c r="B27" s="13" t="s">
        <v>287</v>
      </c>
      <c r="C27" s="12" t="s">
        <v>274</v>
      </c>
      <c r="D27" s="12" t="s">
        <v>276</v>
      </c>
      <c r="E27" s="36" t="s">
        <v>464</v>
      </c>
      <c r="F27" s="12" t="s">
        <v>378</v>
      </c>
      <c r="G27" s="12"/>
      <c r="H27" s="250"/>
      <c r="I27" s="250"/>
      <c r="J27" s="250" t="e">
        <f t="shared" si="0"/>
        <v>#DIV/0!</v>
      </c>
      <c r="K27" s="250">
        <f t="shared" si="1"/>
        <v>0</v>
      </c>
    </row>
    <row r="28" spans="2:11" ht="12.75" hidden="1">
      <c r="B28" s="13" t="s">
        <v>375</v>
      </c>
      <c r="C28" s="12" t="s">
        <v>274</v>
      </c>
      <c r="D28" s="12" t="s">
        <v>276</v>
      </c>
      <c r="E28" s="36" t="s">
        <v>464</v>
      </c>
      <c r="F28" s="12" t="s">
        <v>378</v>
      </c>
      <c r="G28" s="12">
        <v>2</v>
      </c>
      <c r="H28" s="250"/>
      <c r="I28" s="250"/>
      <c r="J28" s="250" t="e">
        <f t="shared" si="0"/>
        <v>#DIV/0!</v>
      </c>
      <c r="K28" s="250">
        <f t="shared" si="1"/>
        <v>0</v>
      </c>
    </row>
    <row r="29" spans="2:11" ht="12.75">
      <c r="B29" s="233" t="s">
        <v>102</v>
      </c>
      <c r="C29" s="12" t="s">
        <v>274</v>
      </c>
      <c r="D29" s="12" t="s">
        <v>276</v>
      </c>
      <c r="E29" s="36" t="s">
        <v>499</v>
      </c>
      <c r="F29" s="12"/>
      <c r="G29" s="12"/>
      <c r="H29" s="250">
        <f>H30+H33+H36</f>
        <v>338.09999999999997</v>
      </c>
      <c r="I29" s="250">
        <f>I30+I33+I36</f>
        <v>338</v>
      </c>
      <c r="J29" s="250">
        <f t="shared" si="0"/>
        <v>99.97042295178942</v>
      </c>
      <c r="K29" s="250">
        <f t="shared" si="1"/>
        <v>0.0999999999999659</v>
      </c>
    </row>
    <row r="30" spans="2:11" ht="38.25">
      <c r="B30" s="13" t="s">
        <v>377</v>
      </c>
      <c r="C30" s="12" t="s">
        <v>274</v>
      </c>
      <c r="D30" s="12" t="s">
        <v>276</v>
      </c>
      <c r="E30" s="36" t="s">
        <v>499</v>
      </c>
      <c r="F30" s="12" t="s">
        <v>20</v>
      </c>
      <c r="G30" s="12"/>
      <c r="H30" s="250">
        <f>H31</f>
        <v>297.3</v>
      </c>
      <c r="I30" s="250">
        <f>I31</f>
        <v>297.3</v>
      </c>
      <c r="J30" s="250">
        <f t="shared" si="0"/>
        <v>100</v>
      </c>
      <c r="K30" s="250">
        <f t="shared" si="1"/>
        <v>0</v>
      </c>
    </row>
    <row r="31" spans="2:11" ht="12.75">
      <c r="B31" s="13" t="s">
        <v>287</v>
      </c>
      <c r="C31" s="12" t="s">
        <v>274</v>
      </c>
      <c r="D31" s="12" t="s">
        <v>276</v>
      </c>
      <c r="E31" s="36" t="s">
        <v>499</v>
      </c>
      <c r="F31" s="12" t="s">
        <v>378</v>
      </c>
      <c r="G31" s="12"/>
      <c r="H31" s="250">
        <f>H32</f>
        <v>297.3</v>
      </c>
      <c r="I31" s="250">
        <f>I32</f>
        <v>297.3</v>
      </c>
      <c r="J31" s="250">
        <f t="shared" si="0"/>
        <v>100</v>
      </c>
      <c r="K31" s="250">
        <f t="shared" si="1"/>
        <v>0</v>
      </c>
    </row>
    <row r="32" spans="2:11" ht="12.75">
      <c r="B32" s="13" t="s">
        <v>375</v>
      </c>
      <c r="C32" s="12" t="s">
        <v>274</v>
      </c>
      <c r="D32" s="12" t="s">
        <v>276</v>
      </c>
      <c r="E32" s="36" t="s">
        <v>499</v>
      </c>
      <c r="F32" s="12" t="s">
        <v>378</v>
      </c>
      <c r="G32" s="12">
        <v>2</v>
      </c>
      <c r="H32" s="249">
        <v>297.3</v>
      </c>
      <c r="I32" s="250">
        <v>297.3</v>
      </c>
      <c r="J32" s="250">
        <f t="shared" si="0"/>
        <v>100</v>
      </c>
      <c r="K32" s="250">
        <f t="shared" si="1"/>
        <v>0</v>
      </c>
    </row>
    <row r="33" spans="2:11" ht="12.75">
      <c r="B33" s="13" t="s">
        <v>467</v>
      </c>
      <c r="C33" s="12" t="s">
        <v>274</v>
      </c>
      <c r="D33" s="12" t="s">
        <v>276</v>
      </c>
      <c r="E33" s="36" t="s">
        <v>499</v>
      </c>
      <c r="F33" s="12" t="s">
        <v>381</v>
      </c>
      <c r="G33" s="12"/>
      <c r="H33" s="250">
        <f>H34</f>
        <v>35.4</v>
      </c>
      <c r="I33" s="250">
        <f>I34</f>
        <v>35.3</v>
      </c>
      <c r="J33" s="250">
        <f t="shared" si="0"/>
        <v>99.71751412429379</v>
      </c>
      <c r="K33" s="250">
        <f t="shared" si="1"/>
        <v>0.10000000000000142</v>
      </c>
    </row>
    <row r="34" spans="2:11" ht="12.75">
      <c r="B34" s="13" t="s">
        <v>612</v>
      </c>
      <c r="C34" s="12" t="s">
        <v>274</v>
      </c>
      <c r="D34" s="12" t="s">
        <v>276</v>
      </c>
      <c r="E34" s="36" t="s">
        <v>499</v>
      </c>
      <c r="F34" s="12" t="s">
        <v>613</v>
      </c>
      <c r="G34" s="12"/>
      <c r="H34" s="250">
        <f>H35</f>
        <v>35.4</v>
      </c>
      <c r="I34" s="250">
        <f>I35</f>
        <v>35.3</v>
      </c>
      <c r="J34" s="250">
        <f t="shared" si="0"/>
        <v>99.71751412429379</v>
      </c>
      <c r="K34" s="250">
        <f t="shared" si="1"/>
        <v>0.10000000000000142</v>
      </c>
    </row>
    <row r="35" spans="2:11" ht="12.75">
      <c r="B35" s="13" t="s">
        <v>375</v>
      </c>
      <c r="C35" s="12" t="s">
        <v>274</v>
      </c>
      <c r="D35" s="12" t="s">
        <v>276</v>
      </c>
      <c r="E35" s="36" t="s">
        <v>499</v>
      </c>
      <c r="F35" s="12" t="s">
        <v>613</v>
      </c>
      <c r="G35" s="12">
        <v>2</v>
      </c>
      <c r="H35" s="249">
        <v>35.4</v>
      </c>
      <c r="I35" s="250">
        <v>35.3</v>
      </c>
      <c r="J35" s="250">
        <f t="shared" si="0"/>
        <v>99.71751412429379</v>
      </c>
      <c r="K35" s="250">
        <f t="shared" si="1"/>
        <v>0.10000000000000142</v>
      </c>
    </row>
    <row r="36" spans="2:11" ht="12.75">
      <c r="B36" s="13" t="s">
        <v>297</v>
      </c>
      <c r="C36" s="12" t="s">
        <v>274</v>
      </c>
      <c r="D36" s="12" t="s">
        <v>276</v>
      </c>
      <c r="E36" s="36" t="s">
        <v>499</v>
      </c>
      <c r="F36" s="12" t="s">
        <v>66</v>
      </c>
      <c r="G36" s="12"/>
      <c r="H36" s="250">
        <f>H37</f>
        <v>5.4</v>
      </c>
      <c r="I36" s="250">
        <f>I37</f>
        <v>5.4</v>
      </c>
      <c r="J36" s="250">
        <f t="shared" si="0"/>
        <v>100</v>
      </c>
      <c r="K36" s="250">
        <f t="shared" si="1"/>
        <v>0</v>
      </c>
    </row>
    <row r="37" spans="2:11" ht="12.75">
      <c r="B37" s="13" t="s">
        <v>298</v>
      </c>
      <c r="C37" s="12" t="s">
        <v>274</v>
      </c>
      <c r="D37" s="12" t="s">
        <v>276</v>
      </c>
      <c r="E37" s="36" t="s">
        <v>499</v>
      </c>
      <c r="F37" s="12" t="s">
        <v>299</v>
      </c>
      <c r="G37" s="12"/>
      <c r="H37" s="250">
        <f>H38</f>
        <v>5.4</v>
      </c>
      <c r="I37" s="250">
        <f>I38</f>
        <v>5.4</v>
      </c>
      <c r="J37" s="250">
        <f t="shared" si="0"/>
        <v>100</v>
      </c>
      <c r="K37" s="250">
        <f t="shared" si="1"/>
        <v>0</v>
      </c>
    </row>
    <row r="38" spans="2:11" ht="12.75">
      <c r="B38" s="13" t="s">
        <v>375</v>
      </c>
      <c r="C38" s="12" t="s">
        <v>274</v>
      </c>
      <c r="D38" s="12" t="s">
        <v>276</v>
      </c>
      <c r="E38" s="36" t="s">
        <v>499</v>
      </c>
      <c r="F38" s="12" t="s">
        <v>299</v>
      </c>
      <c r="G38" s="12">
        <v>2</v>
      </c>
      <c r="H38" s="249">
        <v>5.4</v>
      </c>
      <c r="I38" s="250">
        <v>5.4</v>
      </c>
      <c r="J38" s="250">
        <f t="shared" si="0"/>
        <v>100</v>
      </c>
      <c r="K38" s="250">
        <f t="shared" si="1"/>
        <v>0</v>
      </c>
    </row>
    <row r="39" spans="2:11" ht="25.5">
      <c r="B39" s="13" t="s">
        <v>296</v>
      </c>
      <c r="C39" s="12" t="s">
        <v>274</v>
      </c>
      <c r="D39" s="12" t="s">
        <v>277</v>
      </c>
      <c r="E39" s="27"/>
      <c r="F39" s="12"/>
      <c r="G39" s="12"/>
      <c r="H39" s="250">
        <f>H40</f>
        <v>15169.800000000001</v>
      </c>
      <c r="I39" s="250">
        <f>I40</f>
        <v>15169.400000000001</v>
      </c>
      <c r="J39" s="250">
        <f t="shared" si="0"/>
        <v>99.99736318211183</v>
      </c>
      <c r="K39" s="250">
        <f t="shared" si="1"/>
        <v>0.3999999999996362</v>
      </c>
    </row>
    <row r="40" spans="2:11" ht="12.75">
      <c r="B40" s="13" t="s">
        <v>376</v>
      </c>
      <c r="C40" s="12" t="s">
        <v>274</v>
      </c>
      <c r="D40" s="12" t="s">
        <v>277</v>
      </c>
      <c r="E40" s="36" t="s">
        <v>33</v>
      </c>
      <c r="F40" s="12"/>
      <c r="G40" s="12"/>
      <c r="H40" s="250">
        <f>H41</f>
        <v>15169.800000000001</v>
      </c>
      <c r="I40" s="250">
        <f>I41</f>
        <v>15169.400000000001</v>
      </c>
      <c r="J40" s="250">
        <f t="shared" si="0"/>
        <v>99.99736318211183</v>
      </c>
      <c r="K40" s="250">
        <f t="shared" si="1"/>
        <v>0.3999999999996362</v>
      </c>
    </row>
    <row r="41" spans="2:11" ht="12.75">
      <c r="B41" s="234" t="s">
        <v>102</v>
      </c>
      <c r="C41" s="12" t="s">
        <v>274</v>
      </c>
      <c r="D41" s="12" t="s">
        <v>277</v>
      </c>
      <c r="E41" s="36" t="s">
        <v>499</v>
      </c>
      <c r="F41" s="12"/>
      <c r="G41" s="12"/>
      <c r="H41" s="250">
        <f>H42+H47+H50</f>
        <v>15169.800000000001</v>
      </c>
      <c r="I41" s="250">
        <f>I42+I47+I50</f>
        <v>15169.400000000001</v>
      </c>
      <c r="J41" s="250">
        <f t="shared" si="0"/>
        <v>99.99736318211183</v>
      </c>
      <c r="K41" s="250">
        <f t="shared" si="1"/>
        <v>0.3999999999996362</v>
      </c>
    </row>
    <row r="42" spans="2:11" ht="38.25">
      <c r="B42" s="13" t="s">
        <v>377</v>
      </c>
      <c r="C42" s="12" t="s">
        <v>274</v>
      </c>
      <c r="D42" s="12" t="s">
        <v>277</v>
      </c>
      <c r="E42" s="36" t="s">
        <v>499</v>
      </c>
      <c r="F42" s="12" t="s">
        <v>20</v>
      </c>
      <c r="G42" s="12"/>
      <c r="H42" s="250">
        <f>H43+H45</f>
        <v>13372.2</v>
      </c>
      <c r="I42" s="250">
        <f>I43+I45</f>
        <v>13372</v>
      </c>
      <c r="J42" s="250">
        <f t="shared" si="0"/>
        <v>99.99850435979121</v>
      </c>
      <c r="K42" s="250">
        <f t="shared" si="1"/>
        <v>0.2000000000007276</v>
      </c>
    </row>
    <row r="43" spans="2:11" ht="12.75">
      <c r="B43" s="13" t="s">
        <v>582</v>
      </c>
      <c r="C43" s="12" t="s">
        <v>274</v>
      </c>
      <c r="D43" s="12" t="s">
        <v>277</v>
      </c>
      <c r="E43" s="36" t="s">
        <v>499</v>
      </c>
      <c r="F43" s="12" t="s">
        <v>367</v>
      </c>
      <c r="G43" s="12"/>
      <c r="H43" s="250">
        <f>H44</f>
        <v>0.6</v>
      </c>
      <c r="I43" s="250">
        <f>I44</f>
        <v>0.6</v>
      </c>
      <c r="J43" s="250">
        <f t="shared" si="0"/>
        <v>100</v>
      </c>
      <c r="K43" s="250">
        <f t="shared" si="1"/>
        <v>0</v>
      </c>
    </row>
    <row r="44" spans="2:11" ht="12.75">
      <c r="B44" s="13" t="s">
        <v>375</v>
      </c>
      <c r="C44" s="12" t="s">
        <v>274</v>
      </c>
      <c r="D44" s="12" t="s">
        <v>277</v>
      </c>
      <c r="E44" s="36" t="s">
        <v>499</v>
      </c>
      <c r="F44" s="12" t="s">
        <v>367</v>
      </c>
      <c r="G44" s="12" t="s">
        <v>316</v>
      </c>
      <c r="H44" s="249">
        <v>0.6</v>
      </c>
      <c r="I44" s="250">
        <v>0.6</v>
      </c>
      <c r="J44" s="250">
        <f t="shared" si="0"/>
        <v>100</v>
      </c>
      <c r="K44" s="250">
        <f t="shared" si="1"/>
        <v>0</v>
      </c>
    </row>
    <row r="45" spans="2:11" ht="12.75">
      <c r="B45" s="13" t="s">
        <v>287</v>
      </c>
      <c r="C45" s="12" t="s">
        <v>274</v>
      </c>
      <c r="D45" s="12" t="s">
        <v>277</v>
      </c>
      <c r="E45" s="36" t="s">
        <v>499</v>
      </c>
      <c r="F45" s="12" t="s">
        <v>378</v>
      </c>
      <c r="G45" s="12"/>
      <c r="H45" s="250">
        <f>H46</f>
        <v>13371.6</v>
      </c>
      <c r="I45" s="250">
        <f>I46</f>
        <v>13371.4</v>
      </c>
      <c r="J45" s="250">
        <f t="shared" si="0"/>
        <v>99.99850429268</v>
      </c>
      <c r="K45" s="250">
        <f t="shared" si="1"/>
        <v>0.2000000000007276</v>
      </c>
    </row>
    <row r="46" spans="2:11" ht="12.75">
      <c r="B46" s="13" t="s">
        <v>375</v>
      </c>
      <c r="C46" s="12" t="s">
        <v>274</v>
      </c>
      <c r="D46" s="12" t="s">
        <v>277</v>
      </c>
      <c r="E46" s="36" t="s">
        <v>499</v>
      </c>
      <c r="F46" s="12" t="s">
        <v>378</v>
      </c>
      <c r="G46" s="12">
        <v>2</v>
      </c>
      <c r="H46" s="249">
        <v>13371.6</v>
      </c>
      <c r="I46" s="250">
        <v>13371.4</v>
      </c>
      <c r="J46" s="250">
        <f t="shared" si="0"/>
        <v>99.99850429268</v>
      </c>
      <c r="K46" s="250">
        <f t="shared" si="1"/>
        <v>0.2000000000007276</v>
      </c>
    </row>
    <row r="47" spans="2:11" ht="12.75">
      <c r="B47" s="13" t="s">
        <v>467</v>
      </c>
      <c r="C47" s="12" t="s">
        <v>274</v>
      </c>
      <c r="D47" s="12" t="s">
        <v>277</v>
      </c>
      <c r="E47" s="36" t="s">
        <v>499</v>
      </c>
      <c r="F47" s="12" t="s">
        <v>381</v>
      </c>
      <c r="G47" s="12"/>
      <c r="H47" s="250">
        <f>H48</f>
        <v>1750.9</v>
      </c>
      <c r="I47" s="250">
        <f>I48</f>
        <v>1750.7</v>
      </c>
      <c r="J47" s="250">
        <f t="shared" si="0"/>
        <v>99.98857730310125</v>
      </c>
      <c r="K47" s="250">
        <f t="shared" si="1"/>
        <v>0.20000000000004547</v>
      </c>
    </row>
    <row r="48" spans="2:11" ht="12.75">
      <c r="B48" s="13" t="s">
        <v>612</v>
      </c>
      <c r="C48" s="12" t="s">
        <v>274</v>
      </c>
      <c r="D48" s="12" t="s">
        <v>277</v>
      </c>
      <c r="E48" s="36" t="s">
        <v>499</v>
      </c>
      <c r="F48" s="12" t="s">
        <v>613</v>
      </c>
      <c r="G48" s="12"/>
      <c r="H48" s="250">
        <f>H49</f>
        <v>1750.9</v>
      </c>
      <c r="I48" s="250">
        <f>I49</f>
        <v>1750.7</v>
      </c>
      <c r="J48" s="250">
        <f t="shared" si="0"/>
        <v>99.98857730310125</v>
      </c>
      <c r="K48" s="250">
        <f t="shared" si="1"/>
        <v>0.20000000000004547</v>
      </c>
    </row>
    <row r="49" spans="2:11" ht="12.75">
      <c r="B49" s="13" t="s">
        <v>375</v>
      </c>
      <c r="C49" s="12" t="s">
        <v>274</v>
      </c>
      <c r="D49" s="12" t="s">
        <v>277</v>
      </c>
      <c r="E49" s="36" t="s">
        <v>499</v>
      </c>
      <c r="F49" s="12" t="s">
        <v>613</v>
      </c>
      <c r="G49" s="12">
        <v>2</v>
      </c>
      <c r="H49" s="249">
        <v>1750.9</v>
      </c>
      <c r="I49" s="250">
        <v>1750.7</v>
      </c>
      <c r="J49" s="250">
        <f t="shared" si="0"/>
        <v>99.98857730310125</v>
      </c>
      <c r="K49" s="250">
        <f t="shared" si="1"/>
        <v>0.20000000000004547</v>
      </c>
    </row>
    <row r="50" spans="2:11" ht="12.75">
      <c r="B50" s="13" t="s">
        <v>297</v>
      </c>
      <c r="C50" s="12" t="s">
        <v>274</v>
      </c>
      <c r="D50" s="12" t="s">
        <v>277</v>
      </c>
      <c r="E50" s="36" t="s">
        <v>499</v>
      </c>
      <c r="F50" s="12" t="s">
        <v>66</v>
      </c>
      <c r="G50" s="12"/>
      <c r="H50" s="250">
        <f>H51</f>
        <v>46.7</v>
      </c>
      <c r="I50" s="250">
        <f>I51</f>
        <v>46.7</v>
      </c>
      <c r="J50" s="250">
        <f t="shared" si="0"/>
        <v>100</v>
      </c>
      <c r="K50" s="250">
        <f t="shared" si="1"/>
        <v>0</v>
      </c>
    </row>
    <row r="51" spans="2:11" ht="12.75">
      <c r="B51" s="13" t="s">
        <v>298</v>
      </c>
      <c r="C51" s="12" t="s">
        <v>274</v>
      </c>
      <c r="D51" s="12" t="s">
        <v>277</v>
      </c>
      <c r="E51" s="36" t="s">
        <v>499</v>
      </c>
      <c r="F51" s="12" t="s">
        <v>299</v>
      </c>
      <c r="G51" s="12"/>
      <c r="H51" s="250">
        <f>H52</f>
        <v>46.7</v>
      </c>
      <c r="I51" s="250">
        <f>I52</f>
        <v>46.7</v>
      </c>
      <c r="J51" s="250">
        <f t="shared" si="0"/>
        <v>100</v>
      </c>
      <c r="K51" s="250">
        <f t="shared" si="1"/>
        <v>0</v>
      </c>
    </row>
    <row r="52" spans="2:11" ht="12.75">
      <c r="B52" s="13" t="s">
        <v>375</v>
      </c>
      <c r="C52" s="12" t="s">
        <v>274</v>
      </c>
      <c r="D52" s="12" t="s">
        <v>277</v>
      </c>
      <c r="E52" s="36" t="s">
        <v>499</v>
      </c>
      <c r="F52" s="12" t="s">
        <v>299</v>
      </c>
      <c r="G52" s="12">
        <v>2</v>
      </c>
      <c r="H52" s="249">
        <v>46.7</v>
      </c>
      <c r="I52" s="250">
        <v>46.7</v>
      </c>
      <c r="J52" s="250">
        <f t="shared" si="0"/>
        <v>100</v>
      </c>
      <c r="K52" s="250">
        <f t="shared" si="1"/>
        <v>0</v>
      </c>
    </row>
    <row r="53" spans="2:11" ht="12.75" hidden="1">
      <c r="B53" s="31" t="s">
        <v>478</v>
      </c>
      <c r="C53" s="40" t="s">
        <v>274</v>
      </c>
      <c r="D53" s="40" t="s">
        <v>277</v>
      </c>
      <c r="E53" s="36" t="s">
        <v>258</v>
      </c>
      <c r="F53" s="12"/>
      <c r="G53" s="12"/>
      <c r="H53" s="249">
        <v>0</v>
      </c>
      <c r="I53" s="250"/>
      <c r="J53" s="250" t="e">
        <f t="shared" si="0"/>
        <v>#DIV/0!</v>
      </c>
      <c r="K53" s="250">
        <f t="shared" si="1"/>
        <v>0</v>
      </c>
    </row>
    <row r="54" spans="2:11" ht="25.5" hidden="1">
      <c r="B54" s="31" t="s">
        <v>257</v>
      </c>
      <c r="C54" s="40" t="s">
        <v>274</v>
      </c>
      <c r="D54" s="40" t="s">
        <v>277</v>
      </c>
      <c r="E54" s="36" t="s">
        <v>500</v>
      </c>
      <c r="F54" s="12"/>
      <c r="G54" s="12"/>
      <c r="H54" s="249">
        <v>0</v>
      </c>
      <c r="I54" s="250"/>
      <c r="J54" s="250" t="e">
        <f t="shared" si="0"/>
        <v>#DIV/0!</v>
      </c>
      <c r="K54" s="250">
        <f t="shared" si="1"/>
        <v>0</v>
      </c>
    </row>
    <row r="55" spans="2:11" ht="12.75" hidden="1">
      <c r="B55" s="31" t="s">
        <v>467</v>
      </c>
      <c r="C55" s="40" t="s">
        <v>274</v>
      </c>
      <c r="D55" s="40" t="s">
        <v>277</v>
      </c>
      <c r="E55" s="36" t="s">
        <v>500</v>
      </c>
      <c r="F55" s="12" t="s">
        <v>381</v>
      </c>
      <c r="G55" s="12"/>
      <c r="H55" s="249">
        <v>0</v>
      </c>
      <c r="I55" s="250"/>
      <c r="J55" s="250" t="e">
        <f t="shared" si="0"/>
        <v>#DIV/0!</v>
      </c>
      <c r="K55" s="250">
        <f t="shared" si="1"/>
        <v>0</v>
      </c>
    </row>
    <row r="56" spans="2:11" ht="12.75" hidden="1">
      <c r="B56" s="13" t="s">
        <v>612</v>
      </c>
      <c r="C56" s="40" t="s">
        <v>274</v>
      </c>
      <c r="D56" s="40" t="s">
        <v>277</v>
      </c>
      <c r="E56" s="36" t="s">
        <v>500</v>
      </c>
      <c r="F56" s="12" t="s">
        <v>613</v>
      </c>
      <c r="G56" s="12"/>
      <c r="H56" s="249">
        <v>0</v>
      </c>
      <c r="I56" s="250"/>
      <c r="J56" s="250" t="e">
        <f t="shared" si="0"/>
        <v>#DIV/0!</v>
      </c>
      <c r="K56" s="250">
        <f t="shared" si="1"/>
        <v>0</v>
      </c>
    </row>
    <row r="57" spans="2:11" ht="12.75" hidden="1">
      <c r="B57" s="31" t="s">
        <v>375</v>
      </c>
      <c r="C57" s="40" t="s">
        <v>274</v>
      </c>
      <c r="D57" s="40" t="s">
        <v>277</v>
      </c>
      <c r="E57" s="36" t="s">
        <v>500</v>
      </c>
      <c r="F57" s="12" t="s">
        <v>613</v>
      </c>
      <c r="G57" s="12" t="s">
        <v>316</v>
      </c>
      <c r="H57" s="249">
        <v>0</v>
      </c>
      <c r="I57" s="250"/>
      <c r="J57" s="250" t="e">
        <f t="shared" si="0"/>
        <v>#DIV/0!</v>
      </c>
      <c r="K57" s="250">
        <f t="shared" si="1"/>
        <v>0</v>
      </c>
    </row>
    <row r="58" spans="2:11" ht="12.75">
      <c r="B58" s="31" t="s">
        <v>321</v>
      </c>
      <c r="C58" s="40" t="s">
        <v>274</v>
      </c>
      <c r="D58" s="40" t="s">
        <v>320</v>
      </c>
      <c r="E58" s="54"/>
      <c r="F58" s="12"/>
      <c r="G58" s="12"/>
      <c r="H58" s="250">
        <f aca="true" t="shared" si="3" ref="H58:I62">H59</f>
        <v>2.1</v>
      </c>
      <c r="I58" s="250">
        <f t="shared" si="3"/>
        <v>2.1</v>
      </c>
      <c r="J58" s="250">
        <f t="shared" si="0"/>
        <v>100</v>
      </c>
      <c r="K58" s="250">
        <f t="shared" si="1"/>
        <v>0</v>
      </c>
    </row>
    <row r="59" spans="2:11" ht="12.75">
      <c r="B59" s="13" t="s">
        <v>376</v>
      </c>
      <c r="C59" s="12" t="s">
        <v>274</v>
      </c>
      <c r="D59" s="12" t="s">
        <v>320</v>
      </c>
      <c r="E59" s="36" t="s">
        <v>33</v>
      </c>
      <c r="F59" s="12"/>
      <c r="G59" s="12"/>
      <c r="H59" s="250">
        <f t="shared" si="3"/>
        <v>2.1</v>
      </c>
      <c r="I59" s="250">
        <f t="shared" si="3"/>
        <v>2.1</v>
      </c>
      <c r="J59" s="250">
        <f t="shared" si="0"/>
        <v>100</v>
      </c>
      <c r="K59" s="250">
        <f t="shared" si="1"/>
        <v>0</v>
      </c>
    </row>
    <row r="60" spans="2:11" ht="38.25">
      <c r="B60" s="31" t="s">
        <v>621</v>
      </c>
      <c r="C60" s="40" t="s">
        <v>274</v>
      </c>
      <c r="D60" s="40" t="s">
        <v>320</v>
      </c>
      <c r="E60" s="54" t="s">
        <v>322</v>
      </c>
      <c r="F60" s="12"/>
      <c r="G60" s="12"/>
      <c r="H60" s="250">
        <f t="shared" si="3"/>
        <v>2.1</v>
      </c>
      <c r="I60" s="250">
        <f t="shared" si="3"/>
        <v>2.1</v>
      </c>
      <c r="J60" s="250">
        <f t="shared" si="0"/>
        <v>100</v>
      </c>
      <c r="K60" s="250">
        <f t="shared" si="1"/>
        <v>0</v>
      </c>
    </row>
    <row r="61" spans="2:11" ht="12.75">
      <c r="B61" s="31" t="s">
        <v>467</v>
      </c>
      <c r="C61" s="40" t="s">
        <v>274</v>
      </c>
      <c r="D61" s="40" t="s">
        <v>320</v>
      </c>
      <c r="E61" s="54" t="s">
        <v>322</v>
      </c>
      <c r="F61" s="12" t="s">
        <v>381</v>
      </c>
      <c r="G61" s="12"/>
      <c r="H61" s="250">
        <f t="shared" si="3"/>
        <v>2.1</v>
      </c>
      <c r="I61" s="250">
        <f t="shared" si="3"/>
        <v>2.1</v>
      </c>
      <c r="J61" s="250">
        <f t="shared" si="0"/>
        <v>100</v>
      </c>
      <c r="K61" s="250">
        <f t="shared" si="1"/>
        <v>0</v>
      </c>
    </row>
    <row r="62" spans="2:11" ht="12.75">
      <c r="B62" s="13" t="s">
        <v>612</v>
      </c>
      <c r="C62" s="40" t="s">
        <v>274</v>
      </c>
      <c r="D62" s="40" t="s">
        <v>320</v>
      </c>
      <c r="E62" s="54" t="s">
        <v>322</v>
      </c>
      <c r="F62" s="12" t="s">
        <v>613</v>
      </c>
      <c r="G62" s="12"/>
      <c r="H62" s="250">
        <f t="shared" si="3"/>
        <v>2.1</v>
      </c>
      <c r="I62" s="250">
        <f t="shared" si="3"/>
        <v>2.1</v>
      </c>
      <c r="J62" s="250">
        <f t="shared" si="0"/>
        <v>100</v>
      </c>
      <c r="K62" s="250">
        <f t="shared" si="1"/>
        <v>0</v>
      </c>
    </row>
    <row r="63" spans="2:11" ht="12.75">
      <c r="B63" s="31" t="s">
        <v>314</v>
      </c>
      <c r="C63" s="40" t="s">
        <v>274</v>
      </c>
      <c r="D63" s="40" t="s">
        <v>320</v>
      </c>
      <c r="E63" s="54" t="s">
        <v>322</v>
      </c>
      <c r="F63" s="12" t="s">
        <v>613</v>
      </c>
      <c r="G63" s="12" t="s">
        <v>317</v>
      </c>
      <c r="H63" s="249">
        <v>2.1</v>
      </c>
      <c r="I63" s="250">
        <v>2.1</v>
      </c>
      <c r="J63" s="250">
        <f t="shared" si="0"/>
        <v>100</v>
      </c>
      <c r="K63" s="250">
        <f t="shared" si="1"/>
        <v>0</v>
      </c>
    </row>
    <row r="64" spans="2:11" ht="25.5">
      <c r="B64" s="13" t="s">
        <v>61</v>
      </c>
      <c r="C64" s="12" t="s">
        <v>274</v>
      </c>
      <c r="D64" s="12" t="s">
        <v>278</v>
      </c>
      <c r="E64" s="12"/>
      <c r="F64" s="12"/>
      <c r="G64" s="12"/>
      <c r="H64" s="250">
        <f>H65</f>
        <v>3307</v>
      </c>
      <c r="I64" s="250">
        <f>I65</f>
        <v>3306.7000000000003</v>
      </c>
      <c r="J64" s="250">
        <f t="shared" si="0"/>
        <v>99.99092833383733</v>
      </c>
      <c r="K64" s="250">
        <f t="shared" si="1"/>
        <v>0.29999999999972715</v>
      </c>
    </row>
    <row r="65" spans="2:11" ht="12.75">
      <c r="B65" s="13" t="s">
        <v>376</v>
      </c>
      <c r="C65" s="12" t="s">
        <v>274</v>
      </c>
      <c r="D65" s="12" t="s">
        <v>278</v>
      </c>
      <c r="E65" s="27" t="s">
        <v>33</v>
      </c>
      <c r="F65" s="12"/>
      <c r="G65" s="12"/>
      <c r="H65" s="250">
        <f>H66</f>
        <v>3307</v>
      </c>
      <c r="I65" s="250">
        <f>I66</f>
        <v>3306.7000000000003</v>
      </c>
      <c r="J65" s="250">
        <f t="shared" si="0"/>
        <v>99.99092833383733</v>
      </c>
      <c r="K65" s="250">
        <f t="shared" si="1"/>
        <v>0.29999999999972715</v>
      </c>
    </row>
    <row r="66" spans="2:11" ht="12.75">
      <c r="B66" s="233" t="s">
        <v>102</v>
      </c>
      <c r="C66" s="12" t="s">
        <v>274</v>
      </c>
      <c r="D66" s="12" t="s">
        <v>278</v>
      </c>
      <c r="E66" s="36" t="s">
        <v>499</v>
      </c>
      <c r="F66" s="12"/>
      <c r="G66" s="12"/>
      <c r="H66" s="250">
        <f>H67+H70+H73</f>
        <v>3307</v>
      </c>
      <c r="I66" s="250">
        <f>I67+I70+I73</f>
        <v>3306.7000000000003</v>
      </c>
      <c r="J66" s="250">
        <f t="shared" si="0"/>
        <v>99.99092833383733</v>
      </c>
      <c r="K66" s="250">
        <f t="shared" si="1"/>
        <v>0.29999999999972715</v>
      </c>
    </row>
    <row r="67" spans="2:11" ht="38.25">
      <c r="B67" s="13" t="s">
        <v>377</v>
      </c>
      <c r="C67" s="12" t="s">
        <v>274</v>
      </c>
      <c r="D67" s="12" t="s">
        <v>278</v>
      </c>
      <c r="E67" s="36" t="s">
        <v>499</v>
      </c>
      <c r="F67" s="12" t="s">
        <v>20</v>
      </c>
      <c r="G67" s="12"/>
      <c r="H67" s="250">
        <f>H68</f>
        <v>2998.9</v>
      </c>
      <c r="I67" s="250">
        <f>I68</f>
        <v>2998.8</v>
      </c>
      <c r="J67" s="250">
        <f t="shared" si="0"/>
        <v>99.99666544399614</v>
      </c>
      <c r="K67" s="250">
        <f t="shared" si="1"/>
        <v>0.09999999999990905</v>
      </c>
    </row>
    <row r="68" spans="2:11" ht="12.75">
      <c r="B68" s="13" t="s">
        <v>287</v>
      </c>
      <c r="C68" s="12" t="s">
        <v>274</v>
      </c>
      <c r="D68" s="12" t="s">
        <v>278</v>
      </c>
      <c r="E68" s="36" t="s">
        <v>499</v>
      </c>
      <c r="F68" s="12" t="s">
        <v>378</v>
      </c>
      <c r="G68" s="12"/>
      <c r="H68" s="250">
        <f>H69</f>
        <v>2998.9</v>
      </c>
      <c r="I68" s="250">
        <f>I69</f>
        <v>2998.8</v>
      </c>
      <c r="J68" s="250">
        <f t="shared" si="0"/>
        <v>99.99666544399614</v>
      </c>
      <c r="K68" s="250">
        <f t="shared" si="1"/>
        <v>0.09999999999990905</v>
      </c>
    </row>
    <row r="69" spans="2:11" ht="12.75">
      <c r="B69" s="13" t="s">
        <v>375</v>
      </c>
      <c r="C69" s="12" t="s">
        <v>274</v>
      </c>
      <c r="D69" s="12" t="s">
        <v>278</v>
      </c>
      <c r="E69" s="36" t="s">
        <v>499</v>
      </c>
      <c r="F69" s="12" t="s">
        <v>378</v>
      </c>
      <c r="G69" s="12">
        <v>2</v>
      </c>
      <c r="H69" s="249">
        <v>2998.9</v>
      </c>
      <c r="I69" s="250">
        <v>2998.8</v>
      </c>
      <c r="J69" s="250">
        <f t="shared" si="0"/>
        <v>99.99666544399614</v>
      </c>
      <c r="K69" s="250">
        <f t="shared" si="1"/>
        <v>0.09999999999990905</v>
      </c>
    </row>
    <row r="70" spans="2:11" ht="12.75">
      <c r="B70" s="13" t="s">
        <v>467</v>
      </c>
      <c r="C70" s="12" t="s">
        <v>274</v>
      </c>
      <c r="D70" s="12" t="s">
        <v>278</v>
      </c>
      <c r="E70" s="36" t="s">
        <v>499</v>
      </c>
      <c r="F70" s="12" t="s">
        <v>381</v>
      </c>
      <c r="G70" s="12"/>
      <c r="H70" s="250">
        <f>H71</f>
        <v>300.5</v>
      </c>
      <c r="I70" s="250">
        <f>I71</f>
        <v>300.4</v>
      </c>
      <c r="J70" s="250">
        <f t="shared" si="0"/>
        <v>99.96672212978369</v>
      </c>
      <c r="K70" s="250">
        <f t="shared" si="1"/>
        <v>0.10000000000002274</v>
      </c>
    </row>
    <row r="71" spans="2:11" ht="12.75">
      <c r="B71" s="13" t="s">
        <v>612</v>
      </c>
      <c r="C71" s="12" t="s">
        <v>274</v>
      </c>
      <c r="D71" s="12" t="s">
        <v>278</v>
      </c>
      <c r="E71" s="36" t="s">
        <v>499</v>
      </c>
      <c r="F71" s="12" t="s">
        <v>613</v>
      </c>
      <c r="G71" s="12"/>
      <c r="H71" s="250">
        <f>H72</f>
        <v>300.5</v>
      </c>
      <c r="I71" s="250">
        <f>I72</f>
        <v>300.4</v>
      </c>
      <c r="J71" s="250">
        <f t="shared" si="0"/>
        <v>99.96672212978369</v>
      </c>
      <c r="K71" s="250">
        <f t="shared" si="1"/>
        <v>0.10000000000002274</v>
      </c>
    </row>
    <row r="72" spans="2:11" ht="12.75">
      <c r="B72" s="13" t="s">
        <v>375</v>
      </c>
      <c r="C72" s="12" t="s">
        <v>274</v>
      </c>
      <c r="D72" s="12" t="s">
        <v>278</v>
      </c>
      <c r="E72" s="36" t="s">
        <v>499</v>
      </c>
      <c r="F72" s="12" t="s">
        <v>613</v>
      </c>
      <c r="G72" s="12">
        <v>2</v>
      </c>
      <c r="H72" s="249">
        <v>300.5</v>
      </c>
      <c r="I72" s="250">
        <v>300.4</v>
      </c>
      <c r="J72" s="250">
        <f t="shared" si="0"/>
        <v>99.96672212978369</v>
      </c>
      <c r="K72" s="250">
        <f t="shared" si="1"/>
        <v>0.10000000000002274</v>
      </c>
    </row>
    <row r="73" spans="2:11" ht="12.75">
      <c r="B73" s="13" t="s">
        <v>297</v>
      </c>
      <c r="C73" s="12" t="s">
        <v>274</v>
      </c>
      <c r="D73" s="12" t="s">
        <v>278</v>
      </c>
      <c r="E73" s="36" t="s">
        <v>499</v>
      </c>
      <c r="F73" s="12" t="s">
        <v>66</v>
      </c>
      <c r="G73" s="12"/>
      <c r="H73" s="250">
        <f>H74+H76</f>
        <v>7.6</v>
      </c>
      <c r="I73" s="250">
        <f>I74+I76</f>
        <v>7.5</v>
      </c>
      <c r="J73" s="250">
        <f aca="true" t="shared" si="4" ref="J73:J135">I73/H73*100</f>
        <v>98.6842105263158</v>
      </c>
      <c r="K73" s="250">
        <f aca="true" t="shared" si="5" ref="K73:K135">H73-I73</f>
        <v>0.09999999999999964</v>
      </c>
    </row>
    <row r="74" spans="2:11" ht="12.75">
      <c r="B74" s="13" t="s">
        <v>298</v>
      </c>
      <c r="C74" s="12" t="s">
        <v>274</v>
      </c>
      <c r="D74" s="12" t="s">
        <v>278</v>
      </c>
      <c r="E74" s="36" t="s">
        <v>499</v>
      </c>
      <c r="F74" s="12" t="s">
        <v>299</v>
      </c>
      <c r="G74" s="12"/>
      <c r="H74" s="250">
        <f>H75</f>
        <v>6.8</v>
      </c>
      <c r="I74" s="250">
        <f>I75</f>
        <v>6.8</v>
      </c>
      <c r="J74" s="250">
        <f t="shared" si="4"/>
        <v>100</v>
      </c>
      <c r="K74" s="250">
        <f t="shared" si="5"/>
        <v>0</v>
      </c>
    </row>
    <row r="75" spans="2:11" ht="12.75">
      <c r="B75" s="13" t="s">
        <v>375</v>
      </c>
      <c r="C75" s="12" t="s">
        <v>274</v>
      </c>
      <c r="D75" s="12" t="s">
        <v>278</v>
      </c>
      <c r="E75" s="36" t="s">
        <v>499</v>
      </c>
      <c r="F75" s="12" t="s">
        <v>299</v>
      </c>
      <c r="G75" s="12">
        <v>2</v>
      </c>
      <c r="H75" s="249">
        <v>6.8</v>
      </c>
      <c r="I75" s="250">
        <v>6.8</v>
      </c>
      <c r="J75" s="250">
        <f t="shared" si="4"/>
        <v>100</v>
      </c>
      <c r="K75" s="250">
        <f t="shared" si="5"/>
        <v>0</v>
      </c>
    </row>
    <row r="76" spans="2:11" ht="12.75">
      <c r="B76" s="13" t="s">
        <v>460</v>
      </c>
      <c r="C76" s="12" t="s">
        <v>274</v>
      </c>
      <c r="D76" s="12" t="s">
        <v>278</v>
      </c>
      <c r="E76" s="36" t="s">
        <v>499</v>
      </c>
      <c r="F76" s="12" t="s">
        <v>461</v>
      </c>
      <c r="G76" s="12"/>
      <c r="H76" s="250">
        <f>H77</f>
        <v>0.8</v>
      </c>
      <c r="I76" s="250">
        <f>I77</f>
        <v>0.7</v>
      </c>
      <c r="J76" s="250">
        <f t="shared" si="4"/>
        <v>87.49999999999999</v>
      </c>
      <c r="K76" s="250">
        <f t="shared" si="5"/>
        <v>0.10000000000000009</v>
      </c>
    </row>
    <row r="77" spans="2:11" ht="12.75">
      <c r="B77" s="13" t="s">
        <v>375</v>
      </c>
      <c r="C77" s="12" t="s">
        <v>274</v>
      </c>
      <c r="D77" s="12" t="s">
        <v>278</v>
      </c>
      <c r="E77" s="36" t="s">
        <v>499</v>
      </c>
      <c r="F77" s="12" t="s">
        <v>461</v>
      </c>
      <c r="G77" s="12">
        <v>2</v>
      </c>
      <c r="H77" s="249">
        <v>0.8</v>
      </c>
      <c r="I77" s="250">
        <v>0.7</v>
      </c>
      <c r="J77" s="250">
        <f t="shared" si="4"/>
        <v>87.49999999999999</v>
      </c>
      <c r="K77" s="250">
        <f t="shared" si="5"/>
        <v>0.10000000000000009</v>
      </c>
    </row>
    <row r="78" spans="2:11" ht="12.75" hidden="1">
      <c r="B78" s="13" t="s">
        <v>632</v>
      </c>
      <c r="C78" s="12" t="s">
        <v>274</v>
      </c>
      <c r="D78" s="12" t="s">
        <v>345</v>
      </c>
      <c r="E78" s="27"/>
      <c r="F78" s="12"/>
      <c r="G78" s="12"/>
      <c r="H78" s="249">
        <v>0</v>
      </c>
      <c r="I78" s="250"/>
      <c r="J78" s="250" t="e">
        <f t="shared" si="4"/>
        <v>#DIV/0!</v>
      </c>
      <c r="K78" s="250">
        <f t="shared" si="5"/>
        <v>0</v>
      </c>
    </row>
    <row r="79" spans="2:11" ht="12.75" hidden="1">
      <c r="B79" s="13" t="s">
        <v>376</v>
      </c>
      <c r="C79" s="12" t="s">
        <v>274</v>
      </c>
      <c r="D79" s="12" t="s">
        <v>345</v>
      </c>
      <c r="E79" s="27" t="s">
        <v>33</v>
      </c>
      <c r="F79" s="12"/>
      <c r="G79" s="12"/>
      <c r="H79" s="249">
        <v>0</v>
      </c>
      <c r="I79" s="250"/>
      <c r="J79" s="250" t="e">
        <f t="shared" si="4"/>
        <v>#DIV/0!</v>
      </c>
      <c r="K79" s="250">
        <f t="shared" si="5"/>
        <v>0</v>
      </c>
    </row>
    <row r="80" spans="2:11" ht="12.75" hidden="1">
      <c r="B80" s="13" t="s">
        <v>334</v>
      </c>
      <c r="C80" s="12" t="s">
        <v>274</v>
      </c>
      <c r="D80" s="12" t="s">
        <v>345</v>
      </c>
      <c r="E80" s="36" t="s">
        <v>465</v>
      </c>
      <c r="F80" s="12"/>
      <c r="G80" s="12"/>
      <c r="H80" s="249">
        <v>0</v>
      </c>
      <c r="I80" s="250"/>
      <c r="J80" s="250" t="e">
        <f t="shared" si="4"/>
        <v>#DIV/0!</v>
      </c>
      <c r="K80" s="250">
        <f t="shared" si="5"/>
        <v>0</v>
      </c>
    </row>
    <row r="81" spans="2:11" ht="12.75" hidden="1">
      <c r="B81" s="13" t="s">
        <v>297</v>
      </c>
      <c r="C81" s="12" t="s">
        <v>274</v>
      </c>
      <c r="D81" s="12" t="s">
        <v>345</v>
      </c>
      <c r="E81" s="36" t="s">
        <v>465</v>
      </c>
      <c r="F81" s="12" t="s">
        <v>66</v>
      </c>
      <c r="G81" s="12"/>
      <c r="H81" s="249">
        <v>0</v>
      </c>
      <c r="I81" s="250"/>
      <c r="J81" s="250" t="e">
        <f t="shared" si="4"/>
        <v>#DIV/0!</v>
      </c>
      <c r="K81" s="250">
        <f t="shared" si="5"/>
        <v>0</v>
      </c>
    </row>
    <row r="82" spans="2:11" ht="12.75" hidden="1">
      <c r="B82" s="13" t="s">
        <v>442</v>
      </c>
      <c r="C82" s="12" t="s">
        <v>274</v>
      </c>
      <c r="D82" s="12" t="s">
        <v>345</v>
      </c>
      <c r="E82" s="36" t="s">
        <v>465</v>
      </c>
      <c r="F82" s="12" t="s">
        <v>443</v>
      </c>
      <c r="G82" s="12"/>
      <c r="H82" s="249">
        <v>0</v>
      </c>
      <c r="I82" s="250"/>
      <c r="J82" s="250" t="e">
        <f t="shared" si="4"/>
        <v>#DIV/0!</v>
      </c>
      <c r="K82" s="250">
        <f t="shared" si="5"/>
        <v>0</v>
      </c>
    </row>
    <row r="83" spans="2:11" ht="12.75" hidden="1">
      <c r="B83" s="13" t="s">
        <v>375</v>
      </c>
      <c r="C83" s="12" t="s">
        <v>274</v>
      </c>
      <c r="D83" s="12" t="s">
        <v>345</v>
      </c>
      <c r="E83" s="36" t="s">
        <v>465</v>
      </c>
      <c r="F83" s="12" t="s">
        <v>443</v>
      </c>
      <c r="G83" s="12">
        <v>2</v>
      </c>
      <c r="H83" s="249">
        <v>0</v>
      </c>
      <c r="I83" s="250"/>
      <c r="J83" s="250" t="e">
        <f t="shared" si="4"/>
        <v>#DIV/0!</v>
      </c>
      <c r="K83" s="250">
        <f t="shared" si="5"/>
        <v>0</v>
      </c>
    </row>
    <row r="84" spans="2:11" ht="12.75">
      <c r="B84" s="13" t="s">
        <v>355</v>
      </c>
      <c r="C84" s="12" t="s">
        <v>274</v>
      </c>
      <c r="D84" s="12" t="s">
        <v>346</v>
      </c>
      <c r="E84" s="27"/>
      <c r="F84" s="12"/>
      <c r="G84" s="12"/>
      <c r="H84" s="250">
        <f>H85+H162+H168+H188</f>
        <v>6131.7</v>
      </c>
      <c r="I84" s="250">
        <f>I85+I162+I168+I188</f>
        <v>5860.9</v>
      </c>
      <c r="J84" s="250">
        <f t="shared" si="4"/>
        <v>95.58360650390593</v>
      </c>
      <c r="K84" s="250">
        <f t="shared" si="5"/>
        <v>270.8000000000002</v>
      </c>
    </row>
    <row r="85" spans="2:11" ht="12.75">
      <c r="B85" s="13" t="s">
        <v>376</v>
      </c>
      <c r="C85" s="12" t="s">
        <v>274</v>
      </c>
      <c r="D85" s="12" t="s">
        <v>346</v>
      </c>
      <c r="E85" s="36" t="s">
        <v>33</v>
      </c>
      <c r="F85" s="12"/>
      <c r="G85" s="12"/>
      <c r="H85" s="250">
        <f>H86+H90+H94+H101+H108+H115+H122+H134+H146+H150+H154+H158</f>
        <v>6017.099999999999</v>
      </c>
      <c r="I85" s="250">
        <f>I86+I90+I94+I101+I108+I115+I122+I134+I146+I150+I154+I158</f>
        <v>5762.299999999999</v>
      </c>
      <c r="J85" s="250">
        <f t="shared" si="4"/>
        <v>95.76540193781057</v>
      </c>
      <c r="K85" s="250">
        <f t="shared" si="5"/>
        <v>254.80000000000018</v>
      </c>
    </row>
    <row r="86" spans="2:11" ht="38.25">
      <c r="B86" s="235" t="s">
        <v>526</v>
      </c>
      <c r="C86" s="12" t="s">
        <v>274</v>
      </c>
      <c r="D86" s="12" t="s">
        <v>346</v>
      </c>
      <c r="E86" s="95" t="s">
        <v>525</v>
      </c>
      <c r="F86" s="12"/>
      <c r="G86" s="12"/>
      <c r="H86" s="250">
        <f aca="true" t="shared" si="6" ref="H86:I88">H87</f>
        <v>303</v>
      </c>
      <c r="I86" s="250">
        <f t="shared" si="6"/>
        <v>303</v>
      </c>
      <c r="J86" s="250">
        <f t="shared" si="4"/>
        <v>100</v>
      </c>
      <c r="K86" s="250">
        <f t="shared" si="5"/>
        <v>0</v>
      </c>
    </row>
    <row r="87" spans="2:11" ht="12.75">
      <c r="B87" s="13" t="s">
        <v>140</v>
      </c>
      <c r="C87" s="12" t="s">
        <v>274</v>
      </c>
      <c r="D87" s="12" t="s">
        <v>346</v>
      </c>
      <c r="E87" s="95" t="s">
        <v>525</v>
      </c>
      <c r="F87" s="12" t="s">
        <v>141</v>
      </c>
      <c r="G87" s="12"/>
      <c r="H87" s="250">
        <f t="shared" si="6"/>
        <v>303</v>
      </c>
      <c r="I87" s="250">
        <f t="shared" si="6"/>
        <v>303</v>
      </c>
      <c r="J87" s="250">
        <f t="shared" si="4"/>
        <v>100</v>
      </c>
      <c r="K87" s="250">
        <f t="shared" si="5"/>
        <v>0</v>
      </c>
    </row>
    <row r="88" spans="2:11" ht="12.75">
      <c r="B88" s="13" t="s">
        <v>293</v>
      </c>
      <c r="C88" s="12" t="s">
        <v>274</v>
      </c>
      <c r="D88" s="12" t="s">
        <v>346</v>
      </c>
      <c r="E88" s="95" t="s">
        <v>525</v>
      </c>
      <c r="F88" s="12">
        <v>610</v>
      </c>
      <c r="G88" s="12"/>
      <c r="H88" s="250">
        <f t="shared" si="6"/>
        <v>303</v>
      </c>
      <c r="I88" s="250">
        <f t="shared" si="6"/>
        <v>303</v>
      </c>
      <c r="J88" s="250">
        <f t="shared" si="4"/>
        <v>100</v>
      </c>
      <c r="K88" s="250">
        <f t="shared" si="5"/>
        <v>0</v>
      </c>
    </row>
    <row r="89" spans="2:11" ht="12.75">
      <c r="B89" s="13" t="s">
        <v>314</v>
      </c>
      <c r="C89" s="12" t="s">
        <v>274</v>
      </c>
      <c r="D89" s="12" t="s">
        <v>346</v>
      </c>
      <c r="E89" s="95" t="s">
        <v>525</v>
      </c>
      <c r="F89" s="12">
        <v>610</v>
      </c>
      <c r="G89" s="12" t="s">
        <v>317</v>
      </c>
      <c r="H89" s="249">
        <v>303</v>
      </c>
      <c r="I89" s="250">
        <v>303</v>
      </c>
      <c r="J89" s="250">
        <f t="shared" si="4"/>
        <v>100</v>
      </c>
      <c r="K89" s="250">
        <f t="shared" si="5"/>
        <v>0</v>
      </c>
    </row>
    <row r="90" spans="2:11" ht="25.5">
      <c r="B90" s="236" t="s">
        <v>608</v>
      </c>
      <c r="C90" s="12" t="s">
        <v>274</v>
      </c>
      <c r="D90" s="12" t="s">
        <v>346</v>
      </c>
      <c r="E90" s="123" t="s">
        <v>396</v>
      </c>
      <c r="F90" s="12"/>
      <c r="G90" s="12"/>
      <c r="H90" s="250">
        <f aca="true" t="shared" si="7" ref="H90:I92">H91</f>
        <v>531</v>
      </c>
      <c r="I90" s="250">
        <f t="shared" si="7"/>
        <v>276.4</v>
      </c>
      <c r="J90" s="250">
        <f t="shared" si="4"/>
        <v>52.05273069679849</v>
      </c>
      <c r="K90" s="250">
        <f t="shared" si="5"/>
        <v>254.60000000000002</v>
      </c>
    </row>
    <row r="91" spans="2:11" ht="12.75">
      <c r="B91" s="31" t="s">
        <v>467</v>
      </c>
      <c r="C91" s="12" t="s">
        <v>274</v>
      </c>
      <c r="D91" s="12" t="s">
        <v>346</v>
      </c>
      <c r="E91" s="123" t="s">
        <v>396</v>
      </c>
      <c r="F91" s="12" t="s">
        <v>381</v>
      </c>
      <c r="G91" s="12"/>
      <c r="H91" s="250">
        <f t="shared" si="7"/>
        <v>531</v>
      </c>
      <c r="I91" s="250">
        <f t="shared" si="7"/>
        <v>276.4</v>
      </c>
      <c r="J91" s="250">
        <f t="shared" si="4"/>
        <v>52.05273069679849</v>
      </c>
      <c r="K91" s="250">
        <f t="shared" si="5"/>
        <v>254.60000000000002</v>
      </c>
    </row>
    <row r="92" spans="2:11" ht="12.75">
      <c r="B92" s="13" t="s">
        <v>612</v>
      </c>
      <c r="C92" s="12" t="s">
        <v>274</v>
      </c>
      <c r="D92" s="12" t="s">
        <v>346</v>
      </c>
      <c r="E92" s="123" t="s">
        <v>396</v>
      </c>
      <c r="F92" s="12" t="s">
        <v>613</v>
      </c>
      <c r="G92" s="12"/>
      <c r="H92" s="250">
        <f t="shared" si="7"/>
        <v>531</v>
      </c>
      <c r="I92" s="250">
        <f t="shared" si="7"/>
        <v>276.4</v>
      </c>
      <c r="J92" s="250">
        <f t="shared" si="4"/>
        <v>52.05273069679849</v>
      </c>
      <c r="K92" s="250">
        <f t="shared" si="5"/>
        <v>254.60000000000002</v>
      </c>
    </row>
    <row r="93" spans="2:11" ht="12.75">
      <c r="B93" s="13" t="s">
        <v>314</v>
      </c>
      <c r="C93" s="12" t="s">
        <v>274</v>
      </c>
      <c r="D93" s="12" t="s">
        <v>346</v>
      </c>
      <c r="E93" s="123" t="s">
        <v>396</v>
      </c>
      <c r="F93" s="12" t="s">
        <v>613</v>
      </c>
      <c r="G93" s="12" t="s">
        <v>317</v>
      </c>
      <c r="H93" s="249">
        <v>531</v>
      </c>
      <c r="I93" s="250">
        <v>276.4</v>
      </c>
      <c r="J93" s="250">
        <f t="shared" si="4"/>
        <v>52.05273069679849</v>
      </c>
      <c r="K93" s="250">
        <f t="shared" si="5"/>
        <v>254.60000000000002</v>
      </c>
    </row>
    <row r="94" spans="2:11" ht="38.25">
      <c r="B94" s="234" t="s">
        <v>520</v>
      </c>
      <c r="C94" s="12" t="s">
        <v>274</v>
      </c>
      <c r="D94" s="12" t="s">
        <v>346</v>
      </c>
      <c r="E94" s="36" t="s">
        <v>259</v>
      </c>
      <c r="F94" s="12"/>
      <c r="G94" s="12"/>
      <c r="H94" s="250">
        <f>H95+H98</f>
        <v>250.2</v>
      </c>
      <c r="I94" s="250">
        <f>I95+I98</f>
        <v>250.2</v>
      </c>
      <c r="J94" s="250">
        <f t="shared" si="4"/>
        <v>100</v>
      </c>
      <c r="K94" s="250">
        <f t="shared" si="5"/>
        <v>0</v>
      </c>
    </row>
    <row r="95" spans="2:11" ht="38.25">
      <c r="B95" s="13" t="s">
        <v>377</v>
      </c>
      <c r="C95" s="12" t="s">
        <v>274</v>
      </c>
      <c r="D95" s="12" t="s">
        <v>346</v>
      </c>
      <c r="E95" s="36" t="s">
        <v>259</v>
      </c>
      <c r="F95" s="12" t="s">
        <v>20</v>
      </c>
      <c r="G95" s="12"/>
      <c r="H95" s="250">
        <f>H96</f>
        <v>222</v>
      </c>
      <c r="I95" s="250">
        <f>I96</f>
        <v>222</v>
      </c>
      <c r="J95" s="250">
        <f t="shared" si="4"/>
        <v>100</v>
      </c>
      <c r="K95" s="250">
        <f t="shared" si="5"/>
        <v>0</v>
      </c>
    </row>
    <row r="96" spans="2:11" ht="12.75">
      <c r="B96" s="13" t="s">
        <v>287</v>
      </c>
      <c r="C96" s="12" t="s">
        <v>274</v>
      </c>
      <c r="D96" s="12" t="s">
        <v>346</v>
      </c>
      <c r="E96" s="36" t="s">
        <v>259</v>
      </c>
      <c r="F96" s="12" t="s">
        <v>378</v>
      </c>
      <c r="G96" s="12"/>
      <c r="H96" s="250">
        <f>H97</f>
        <v>222</v>
      </c>
      <c r="I96" s="250">
        <f>I97</f>
        <v>222</v>
      </c>
      <c r="J96" s="250">
        <f t="shared" si="4"/>
        <v>100</v>
      </c>
      <c r="K96" s="250">
        <f t="shared" si="5"/>
        <v>0</v>
      </c>
    </row>
    <row r="97" spans="2:11" ht="12.75">
      <c r="B97" s="13" t="s">
        <v>313</v>
      </c>
      <c r="C97" s="12" t="s">
        <v>274</v>
      </c>
      <c r="D97" s="12" t="s">
        <v>346</v>
      </c>
      <c r="E97" s="36" t="s">
        <v>259</v>
      </c>
      <c r="F97" s="12" t="s">
        <v>378</v>
      </c>
      <c r="G97" s="12">
        <v>3</v>
      </c>
      <c r="H97" s="249">
        <v>222</v>
      </c>
      <c r="I97" s="250">
        <v>222</v>
      </c>
      <c r="J97" s="250">
        <f t="shared" si="4"/>
        <v>100</v>
      </c>
      <c r="K97" s="250">
        <f t="shared" si="5"/>
        <v>0</v>
      </c>
    </row>
    <row r="98" spans="2:11" ht="12.75">
      <c r="B98" s="13" t="s">
        <v>467</v>
      </c>
      <c r="C98" s="12" t="s">
        <v>274</v>
      </c>
      <c r="D98" s="12" t="s">
        <v>346</v>
      </c>
      <c r="E98" s="36" t="s">
        <v>259</v>
      </c>
      <c r="F98" s="12" t="s">
        <v>381</v>
      </c>
      <c r="G98" s="12"/>
      <c r="H98" s="250">
        <f>H99</f>
        <v>28.2</v>
      </c>
      <c r="I98" s="250">
        <f>I99</f>
        <v>28.2</v>
      </c>
      <c r="J98" s="250">
        <f t="shared" si="4"/>
        <v>100</v>
      </c>
      <c r="K98" s="250">
        <f t="shared" si="5"/>
        <v>0</v>
      </c>
    </row>
    <row r="99" spans="2:11" ht="12.75">
      <c r="B99" s="13" t="s">
        <v>612</v>
      </c>
      <c r="C99" s="12" t="s">
        <v>274</v>
      </c>
      <c r="D99" s="12" t="s">
        <v>346</v>
      </c>
      <c r="E99" s="36" t="s">
        <v>259</v>
      </c>
      <c r="F99" s="12" t="s">
        <v>613</v>
      </c>
      <c r="G99" s="12"/>
      <c r="H99" s="250">
        <f>H100</f>
        <v>28.2</v>
      </c>
      <c r="I99" s="250">
        <f>I100</f>
        <v>28.2</v>
      </c>
      <c r="J99" s="250">
        <f t="shared" si="4"/>
        <v>100</v>
      </c>
      <c r="K99" s="250">
        <f t="shared" si="5"/>
        <v>0</v>
      </c>
    </row>
    <row r="100" spans="2:11" ht="12.75">
      <c r="B100" s="13" t="s">
        <v>313</v>
      </c>
      <c r="C100" s="12" t="s">
        <v>274</v>
      </c>
      <c r="D100" s="12" t="s">
        <v>346</v>
      </c>
      <c r="E100" s="36" t="s">
        <v>259</v>
      </c>
      <c r="F100" s="12" t="s">
        <v>613</v>
      </c>
      <c r="G100" s="12">
        <v>3</v>
      </c>
      <c r="H100" s="249">
        <v>28.2</v>
      </c>
      <c r="I100" s="250">
        <v>28.2</v>
      </c>
      <c r="J100" s="250">
        <f t="shared" si="4"/>
        <v>100</v>
      </c>
      <c r="K100" s="250">
        <f t="shared" si="5"/>
        <v>0</v>
      </c>
    </row>
    <row r="101" spans="2:11" ht="38.25">
      <c r="B101" s="234" t="s">
        <v>521</v>
      </c>
      <c r="C101" s="12" t="s">
        <v>274</v>
      </c>
      <c r="D101" s="12" t="s">
        <v>346</v>
      </c>
      <c r="E101" s="36" t="s">
        <v>11</v>
      </c>
      <c r="F101" s="12"/>
      <c r="G101" s="12"/>
      <c r="H101" s="250">
        <f>H102+H105</f>
        <v>288</v>
      </c>
      <c r="I101" s="250">
        <f>I102+I105</f>
        <v>288</v>
      </c>
      <c r="J101" s="250">
        <f t="shared" si="4"/>
        <v>100</v>
      </c>
      <c r="K101" s="250">
        <f t="shared" si="5"/>
        <v>0</v>
      </c>
    </row>
    <row r="102" spans="2:11" ht="38.25">
      <c r="B102" s="13" t="s">
        <v>377</v>
      </c>
      <c r="C102" s="12" t="s">
        <v>274</v>
      </c>
      <c r="D102" s="12" t="s">
        <v>346</v>
      </c>
      <c r="E102" s="36" t="s">
        <v>11</v>
      </c>
      <c r="F102" s="12" t="s">
        <v>20</v>
      </c>
      <c r="G102" s="12"/>
      <c r="H102" s="250">
        <f>H103</f>
        <v>225</v>
      </c>
      <c r="I102" s="250">
        <f>I103</f>
        <v>225</v>
      </c>
      <c r="J102" s="250">
        <f t="shared" si="4"/>
        <v>100</v>
      </c>
      <c r="K102" s="250">
        <f t="shared" si="5"/>
        <v>0</v>
      </c>
    </row>
    <row r="103" spans="2:11" ht="12.75">
      <c r="B103" s="13" t="s">
        <v>287</v>
      </c>
      <c r="C103" s="12" t="s">
        <v>274</v>
      </c>
      <c r="D103" s="12" t="s">
        <v>346</v>
      </c>
      <c r="E103" s="36" t="s">
        <v>11</v>
      </c>
      <c r="F103" s="12" t="s">
        <v>378</v>
      </c>
      <c r="G103" s="12"/>
      <c r="H103" s="250">
        <f>H104</f>
        <v>225</v>
      </c>
      <c r="I103" s="250">
        <f>I104</f>
        <v>225</v>
      </c>
      <c r="J103" s="250">
        <f t="shared" si="4"/>
        <v>100</v>
      </c>
      <c r="K103" s="250">
        <f t="shared" si="5"/>
        <v>0</v>
      </c>
    </row>
    <row r="104" spans="2:11" ht="12.75">
      <c r="B104" s="13" t="s">
        <v>313</v>
      </c>
      <c r="C104" s="12" t="s">
        <v>274</v>
      </c>
      <c r="D104" s="12" t="s">
        <v>346</v>
      </c>
      <c r="E104" s="36" t="s">
        <v>11</v>
      </c>
      <c r="F104" s="12" t="s">
        <v>378</v>
      </c>
      <c r="G104" s="12">
        <v>3</v>
      </c>
      <c r="H104" s="249">
        <v>225</v>
      </c>
      <c r="I104" s="250">
        <v>225</v>
      </c>
      <c r="J104" s="250">
        <f t="shared" si="4"/>
        <v>100</v>
      </c>
      <c r="K104" s="250">
        <f t="shared" si="5"/>
        <v>0</v>
      </c>
    </row>
    <row r="105" spans="2:11" ht="12.75">
      <c r="B105" s="13" t="s">
        <v>467</v>
      </c>
      <c r="C105" s="12" t="s">
        <v>274</v>
      </c>
      <c r="D105" s="12" t="s">
        <v>346</v>
      </c>
      <c r="E105" s="36" t="s">
        <v>11</v>
      </c>
      <c r="F105" s="12" t="s">
        <v>381</v>
      </c>
      <c r="G105" s="12"/>
      <c r="H105" s="250">
        <f>H106</f>
        <v>63</v>
      </c>
      <c r="I105" s="250">
        <f>I106</f>
        <v>63</v>
      </c>
      <c r="J105" s="250">
        <f t="shared" si="4"/>
        <v>100</v>
      </c>
      <c r="K105" s="250">
        <f t="shared" si="5"/>
        <v>0</v>
      </c>
    </row>
    <row r="106" spans="2:11" ht="12.75">
      <c r="B106" s="13" t="s">
        <v>612</v>
      </c>
      <c r="C106" s="12" t="s">
        <v>274</v>
      </c>
      <c r="D106" s="12" t="s">
        <v>346</v>
      </c>
      <c r="E106" s="36" t="s">
        <v>11</v>
      </c>
      <c r="F106" s="12" t="s">
        <v>613</v>
      </c>
      <c r="G106" s="12"/>
      <c r="H106" s="250">
        <f>H107</f>
        <v>63</v>
      </c>
      <c r="I106" s="250">
        <f>I107</f>
        <v>63</v>
      </c>
      <c r="J106" s="250">
        <f t="shared" si="4"/>
        <v>100</v>
      </c>
      <c r="K106" s="250">
        <f t="shared" si="5"/>
        <v>0</v>
      </c>
    </row>
    <row r="107" spans="2:11" ht="12.75">
      <c r="B107" s="13" t="s">
        <v>313</v>
      </c>
      <c r="C107" s="12" t="s">
        <v>274</v>
      </c>
      <c r="D107" s="12" t="s">
        <v>346</v>
      </c>
      <c r="E107" s="36" t="s">
        <v>11</v>
      </c>
      <c r="F107" s="12" t="s">
        <v>613</v>
      </c>
      <c r="G107" s="12">
        <v>3</v>
      </c>
      <c r="H107" s="249">
        <v>63</v>
      </c>
      <c r="I107" s="250">
        <v>63</v>
      </c>
      <c r="J107" s="250">
        <f t="shared" si="4"/>
        <v>100</v>
      </c>
      <c r="K107" s="250">
        <f t="shared" si="5"/>
        <v>0</v>
      </c>
    </row>
    <row r="108" spans="2:11" ht="12.75">
      <c r="B108" s="234" t="s">
        <v>523</v>
      </c>
      <c r="C108" s="12" t="s">
        <v>274</v>
      </c>
      <c r="D108" s="12" t="s">
        <v>346</v>
      </c>
      <c r="E108" s="36" t="s">
        <v>260</v>
      </c>
      <c r="F108" s="12"/>
      <c r="G108" s="12"/>
      <c r="H108" s="250">
        <f>H109+H112</f>
        <v>249.9</v>
      </c>
      <c r="I108" s="250">
        <f>I109+I112</f>
        <v>249.9</v>
      </c>
      <c r="J108" s="250">
        <f t="shared" si="4"/>
        <v>100</v>
      </c>
      <c r="K108" s="250">
        <f t="shared" si="5"/>
        <v>0</v>
      </c>
    </row>
    <row r="109" spans="2:11" ht="38.25">
      <c r="B109" s="13" t="s">
        <v>377</v>
      </c>
      <c r="C109" s="12" t="s">
        <v>274</v>
      </c>
      <c r="D109" s="12" t="s">
        <v>346</v>
      </c>
      <c r="E109" s="36" t="s">
        <v>260</v>
      </c>
      <c r="F109" s="12" t="s">
        <v>20</v>
      </c>
      <c r="G109" s="12"/>
      <c r="H109" s="250">
        <f>H110</f>
        <v>225.5</v>
      </c>
      <c r="I109" s="250">
        <f>I110</f>
        <v>225.5</v>
      </c>
      <c r="J109" s="250">
        <f t="shared" si="4"/>
        <v>100</v>
      </c>
      <c r="K109" s="250">
        <f t="shared" si="5"/>
        <v>0</v>
      </c>
    </row>
    <row r="110" spans="2:11" ht="12.75">
      <c r="B110" s="13" t="s">
        <v>287</v>
      </c>
      <c r="C110" s="12" t="s">
        <v>274</v>
      </c>
      <c r="D110" s="12" t="s">
        <v>346</v>
      </c>
      <c r="E110" s="36" t="s">
        <v>260</v>
      </c>
      <c r="F110" s="12" t="s">
        <v>378</v>
      </c>
      <c r="G110" s="12"/>
      <c r="H110" s="250">
        <f>H111</f>
        <v>225.5</v>
      </c>
      <c r="I110" s="250">
        <f>I111</f>
        <v>225.5</v>
      </c>
      <c r="J110" s="250">
        <f t="shared" si="4"/>
        <v>100</v>
      </c>
      <c r="K110" s="250">
        <f t="shared" si="5"/>
        <v>0</v>
      </c>
    </row>
    <row r="111" spans="2:11" ht="12.75">
      <c r="B111" s="13" t="s">
        <v>313</v>
      </c>
      <c r="C111" s="12" t="s">
        <v>274</v>
      </c>
      <c r="D111" s="12" t="s">
        <v>346</v>
      </c>
      <c r="E111" s="36" t="s">
        <v>260</v>
      </c>
      <c r="F111" s="12" t="s">
        <v>378</v>
      </c>
      <c r="G111" s="12">
        <v>3</v>
      </c>
      <c r="H111" s="249">
        <v>225.5</v>
      </c>
      <c r="I111" s="250">
        <v>225.5</v>
      </c>
      <c r="J111" s="250">
        <f t="shared" si="4"/>
        <v>100</v>
      </c>
      <c r="K111" s="250">
        <f t="shared" si="5"/>
        <v>0</v>
      </c>
    </row>
    <row r="112" spans="2:11" ht="12.75">
      <c r="B112" s="13" t="s">
        <v>467</v>
      </c>
      <c r="C112" s="12" t="s">
        <v>274</v>
      </c>
      <c r="D112" s="12" t="s">
        <v>346</v>
      </c>
      <c r="E112" s="36" t="s">
        <v>260</v>
      </c>
      <c r="F112" s="12" t="s">
        <v>381</v>
      </c>
      <c r="G112" s="12"/>
      <c r="H112" s="250">
        <f>H113</f>
        <v>24.4</v>
      </c>
      <c r="I112" s="250">
        <f>I113</f>
        <v>24.4</v>
      </c>
      <c r="J112" s="250">
        <f t="shared" si="4"/>
        <v>100</v>
      </c>
      <c r="K112" s="250">
        <f t="shared" si="5"/>
        <v>0</v>
      </c>
    </row>
    <row r="113" spans="2:11" ht="12.75">
      <c r="B113" s="13" t="s">
        <v>612</v>
      </c>
      <c r="C113" s="12" t="s">
        <v>274</v>
      </c>
      <c r="D113" s="12" t="s">
        <v>346</v>
      </c>
      <c r="E113" s="36" t="s">
        <v>260</v>
      </c>
      <c r="F113" s="12" t="s">
        <v>613</v>
      </c>
      <c r="G113" s="12"/>
      <c r="H113" s="250">
        <f>H114</f>
        <v>24.4</v>
      </c>
      <c r="I113" s="250">
        <f>I114</f>
        <v>24.4</v>
      </c>
      <c r="J113" s="250">
        <f t="shared" si="4"/>
        <v>100</v>
      </c>
      <c r="K113" s="250">
        <f t="shared" si="5"/>
        <v>0</v>
      </c>
    </row>
    <row r="114" spans="2:11" ht="12.75">
      <c r="B114" s="13" t="s">
        <v>313</v>
      </c>
      <c r="C114" s="12" t="s">
        <v>274</v>
      </c>
      <c r="D114" s="12" t="s">
        <v>346</v>
      </c>
      <c r="E114" s="36" t="s">
        <v>260</v>
      </c>
      <c r="F114" s="12" t="s">
        <v>613</v>
      </c>
      <c r="G114" s="12">
        <v>3</v>
      </c>
      <c r="H114" s="249">
        <v>24.4</v>
      </c>
      <c r="I114" s="250">
        <v>24.4</v>
      </c>
      <c r="J114" s="250">
        <f t="shared" si="4"/>
        <v>100</v>
      </c>
      <c r="K114" s="250">
        <f t="shared" si="5"/>
        <v>0</v>
      </c>
    </row>
    <row r="115" spans="2:11" ht="25.5">
      <c r="B115" s="234" t="s">
        <v>153</v>
      </c>
      <c r="C115" s="12" t="s">
        <v>274</v>
      </c>
      <c r="D115" s="12" t="s">
        <v>346</v>
      </c>
      <c r="E115" s="36" t="s">
        <v>32</v>
      </c>
      <c r="F115" s="12"/>
      <c r="G115" s="12"/>
      <c r="H115" s="250">
        <f>H116+H119</f>
        <v>213.5</v>
      </c>
      <c r="I115" s="250">
        <f>I116+I119</f>
        <v>213.39999999999998</v>
      </c>
      <c r="J115" s="250">
        <f t="shared" si="4"/>
        <v>99.95316159250585</v>
      </c>
      <c r="K115" s="250">
        <f t="shared" si="5"/>
        <v>0.10000000000002274</v>
      </c>
    </row>
    <row r="116" spans="2:11" ht="12.75">
      <c r="B116" s="13" t="s">
        <v>467</v>
      </c>
      <c r="C116" s="12" t="s">
        <v>274</v>
      </c>
      <c r="D116" s="12" t="s">
        <v>346</v>
      </c>
      <c r="E116" s="36" t="s">
        <v>32</v>
      </c>
      <c r="F116" s="12" t="s">
        <v>381</v>
      </c>
      <c r="G116" s="12"/>
      <c r="H116" s="250">
        <f>H117</f>
        <v>213.3</v>
      </c>
      <c r="I116" s="250">
        <f>I117</f>
        <v>213.2</v>
      </c>
      <c r="J116" s="250">
        <f t="shared" si="4"/>
        <v>99.95311767463664</v>
      </c>
      <c r="K116" s="250">
        <f t="shared" si="5"/>
        <v>0.10000000000002274</v>
      </c>
    </row>
    <row r="117" spans="2:11" ht="12.75">
      <c r="B117" s="13" t="s">
        <v>612</v>
      </c>
      <c r="C117" s="12" t="s">
        <v>274</v>
      </c>
      <c r="D117" s="12" t="s">
        <v>346</v>
      </c>
      <c r="E117" s="36" t="s">
        <v>32</v>
      </c>
      <c r="F117" s="12" t="s">
        <v>613</v>
      </c>
      <c r="G117" s="12"/>
      <c r="H117" s="250">
        <f>H118</f>
        <v>213.3</v>
      </c>
      <c r="I117" s="250">
        <f>I118</f>
        <v>213.2</v>
      </c>
      <c r="J117" s="250">
        <f t="shared" si="4"/>
        <v>99.95311767463664</v>
      </c>
      <c r="K117" s="250">
        <f t="shared" si="5"/>
        <v>0.10000000000002274</v>
      </c>
    </row>
    <row r="118" spans="2:11" ht="12.75">
      <c r="B118" s="13" t="s">
        <v>375</v>
      </c>
      <c r="C118" s="12" t="s">
        <v>274</v>
      </c>
      <c r="D118" s="12" t="s">
        <v>346</v>
      </c>
      <c r="E118" s="36" t="s">
        <v>32</v>
      </c>
      <c r="F118" s="12" t="s">
        <v>613</v>
      </c>
      <c r="G118" s="12">
        <v>2</v>
      </c>
      <c r="H118" s="249">
        <v>213.3</v>
      </c>
      <c r="I118" s="250">
        <v>213.2</v>
      </c>
      <c r="J118" s="250">
        <f t="shared" si="4"/>
        <v>99.95311767463664</v>
      </c>
      <c r="K118" s="250">
        <f t="shared" si="5"/>
        <v>0.10000000000002274</v>
      </c>
    </row>
    <row r="119" spans="2:11" ht="12.75">
      <c r="B119" s="13" t="s">
        <v>297</v>
      </c>
      <c r="C119" s="12" t="s">
        <v>274</v>
      </c>
      <c r="D119" s="12" t="s">
        <v>346</v>
      </c>
      <c r="E119" s="36" t="s">
        <v>32</v>
      </c>
      <c r="F119" s="12" t="s">
        <v>66</v>
      </c>
      <c r="G119" s="12"/>
      <c r="H119" s="250">
        <f>H120</f>
        <v>0.2</v>
      </c>
      <c r="I119" s="250">
        <f>I120</f>
        <v>0.2</v>
      </c>
      <c r="J119" s="250">
        <f t="shared" si="4"/>
        <v>100</v>
      </c>
      <c r="K119" s="250">
        <f t="shared" si="5"/>
        <v>0</v>
      </c>
    </row>
    <row r="120" spans="2:11" ht="12.75">
      <c r="B120" s="13" t="s">
        <v>298</v>
      </c>
      <c r="C120" s="12" t="s">
        <v>274</v>
      </c>
      <c r="D120" s="12" t="s">
        <v>346</v>
      </c>
      <c r="E120" s="36" t="s">
        <v>32</v>
      </c>
      <c r="F120" s="12" t="s">
        <v>299</v>
      </c>
      <c r="G120" s="12"/>
      <c r="H120" s="250">
        <f>H121</f>
        <v>0.2</v>
      </c>
      <c r="I120" s="250">
        <f>I121</f>
        <v>0.2</v>
      </c>
      <c r="J120" s="250">
        <f t="shared" si="4"/>
        <v>100</v>
      </c>
      <c r="K120" s="250">
        <f t="shared" si="5"/>
        <v>0</v>
      </c>
    </row>
    <row r="121" spans="2:11" ht="12.75">
      <c r="B121" s="13" t="s">
        <v>375</v>
      </c>
      <c r="C121" s="12" t="s">
        <v>274</v>
      </c>
      <c r="D121" s="12" t="s">
        <v>346</v>
      </c>
      <c r="E121" s="36" t="s">
        <v>32</v>
      </c>
      <c r="F121" s="12" t="s">
        <v>299</v>
      </c>
      <c r="G121" s="12">
        <v>2</v>
      </c>
      <c r="H121" s="249">
        <v>0.2</v>
      </c>
      <c r="I121" s="250">
        <v>0.2</v>
      </c>
      <c r="J121" s="250">
        <f t="shared" si="4"/>
        <v>100</v>
      </c>
      <c r="K121" s="250">
        <f t="shared" si="5"/>
        <v>0</v>
      </c>
    </row>
    <row r="122" spans="2:11" ht="25.5">
      <c r="B122" s="13" t="s">
        <v>154</v>
      </c>
      <c r="C122" s="12" t="s">
        <v>274</v>
      </c>
      <c r="D122" s="12" t="s">
        <v>346</v>
      </c>
      <c r="E122" s="36" t="s">
        <v>261</v>
      </c>
      <c r="F122" s="12"/>
      <c r="G122" s="12"/>
      <c r="H122" s="250">
        <f>H123+H126+H129</f>
        <v>169.1</v>
      </c>
      <c r="I122" s="250">
        <f>I123+I126+I129</f>
        <v>169.1</v>
      </c>
      <c r="J122" s="250">
        <f t="shared" si="4"/>
        <v>100</v>
      </c>
      <c r="K122" s="250">
        <f t="shared" si="5"/>
        <v>0</v>
      </c>
    </row>
    <row r="123" spans="2:11" ht="38.25">
      <c r="B123" s="13" t="s">
        <v>377</v>
      </c>
      <c r="C123" s="12" t="s">
        <v>274</v>
      </c>
      <c r="D123" s="12" t="s">
        <v>346</v>
      </c>
      <c r="E123" s="36" t="s">
        <v>261</v>
      </c>
      <c r="F123" s="12" t="s">
        <v>20</v>
      </c>
      <c r="G123" s="12"/>
      <c r="H123" s="250">
        <f>H124</f>
        <v>10.4</v>
      </c>
      <c r="I123" s="250">
        <f>I124</f>
        <v>10.4</v>
      </c>
      <c r="J123" s="250">
        <f t="shared" si="4"/>
        <v>100</v>
      </c>
      <c r="K123" s="250">
        <f t="shared" si="5"/>
        <v>0</v>
      </c>
    </row>
    <row r="124" spans="2:11" ht="12.75">
      <c r="B124" s="13" t="s">
        <v>287</v>
      </c>
      <c r="C124" s="12" t="s">
        <v>274</v>
      </c>
      <c r="D124" s="12" t="s">
        <v>346</v>
      </c>
      <c r="E124" s="36" t="s">
        <v>261</v>
      </c>
      <c r="F124" s="12" t="s">
        <v>378</v>
      </c>
      <c r="G124" s="12"/>
      <c r="H124" s="250">
        <f>H125</f>
        <v>10.4</v>
      </c>
      <c r="I124" s="250">
        <f>I125</f>
        <v>10.4</v>
      </c>
      <c r="J124" s="250">
        <f t="shared" si="4"/>
        <v>100</v>
      </c>
      <c r="K124" s="250">
        <f t="shared" si="5"/>
        <v>0</v>
      </c>
    </row>
    <row r="125" spans="2:11" ht="12.75">
      <c r="B125" s="13" t="s">
        <v>375</v>
      </c>
      <c r="C125" s="12" t="s">
        <v>274</v>
      </c>
      <c r="D125" s="12" t="s">
        <v>346</v>
      </c>
      <c r="E125" s="36" t="s">
        <v>261</v>
      </c>
      <c r="F125" s="12" t="s">
        <v>378</v>
      </c>
      <c r="G125" s="12">
        <v>2</v>
      </c>
      <c r="H125" s="249">
        <v>10.4</v>
      </c>
      <c r="I125" s="250">
        <v>10.4</v>
      </c>
      <c r="J125" s="250">
        <f t="shared" si="4"/>
        <v>100</v>
      </c>
      <c r="K125" s="250">
        <f t="shared" si="5"/>
        <v>0</v>
      </c>
    </row>
    <row r="126" spans="2:11" ht="12.75">
      <c r="B126" s="13" t="s">
        <v>467</v>
      </c>
      <c r="C126" s="12" t="s">
        <v>274</v>
      </c>
      <c r="D126" s="12" t="s">
        <v>346</v>
      </c>
      <c r="E126" s="36" t="s">
        <v>261</v>
      </c>
      <c r="F126" s="12" t="s">
        <v>381</v>
      </c>
      <c r="G126" s="12"/>
      <c r="H126" s="250">
        <f>H127</f>
        <v>54.6</v>
      </c>
      <c r="I126" s="250">
        <f>I127</f>
        <v>54.6</v>
      </c>
      <c r="J126" s="250">
        <f t="shared" si="4"/>
        <v>100</v>
      </c>
      <c r="K126" s="250">
        <f t="shared" si="5"/>
        <v>0</v>
      </c>
    </row>
    <row r="127" spans="2:11" ht="12.75">
      <c r="B127" s="13" t="s">
        <v>612</v>
      </c>
      <c r="C127" s="12" t="s">
        <v>274</v>
      </c>
      <c r="D127" s="12" t="s">
        <v>346</v>
      </c>
      <c r="E127" s="36" t="s">
        <v>261</v>
      </c>
      <c r="F127" s="12" t="s">
        <v>613</v>
      </c>
      <c r="G127" s="12"/>
      <c r="H127" s="250">
        <f>H128</f>
        <v>54.6</v>
      </c>
      <c r="I127" s="250">
        <f>I128</f>
        <v>54.6</v>
      </c>
      <c r="J127" s="250">
        <f t="shared" si="4"/>
        <v>100</v>
      </c>
      <c r="K127" s="250">
        <f t="shared" si="5"/>
        <v>0</v>
      </c>
    </row>
    <row r="128" spans="2:11" ht="12.75">
      <c r="B128" s="13" t="s">
        <v>375</v>
      </c>
      <c r="C128" s="12" t="s">
        <v>274</v>
      </c>
      <c r="D128" s="12" t="s">
        <v>346</v>
      </c>
      <c r="E128" s="36" t="s">
        <v>261</v>
      </c>
      <c r="F128" s="12" t="s">
        <v>613</v>
      </c>
      <c r="G128" s="12">
        <v>2</v>
      </c>
      <c r="H128" s="249">
        <v>54.6</v>
      </c>
      <c r="I128" s="250">
        <v>54.6</v>
      </c>
      <c r="J128" s="250">
        <f t="shared" si="4"/>
        <v>100</v>
      </c>
      <c r="K128" s="250">
        <f t="shared" si="5"/>
        <v>0</v>
      </c>
    </row>
    <row r="129" spans="2:11" ht="12.75">
      <c r="B129" s="13" t="s">
        <v>297</v>
      </c>
      <c r="C129" s="12" t="s">
        <v>274</v>
      </c>
      <c r="D129" s="12" t="s">
        <v>346</v>
      </c>
      <c r="E129" s="36" t="s">
        <v>261</v>
      </c>
      <c r="F129" s="12" t="s">
        <v>66</v>
      </c>
      <c r="G129" s="12"/>
      <c r="H129" s="250">
        <f>H130+H132</f>
        <v>104.1</v>
      </c>
      <c r="I129" s="250">
        <f>I130+I132</f>
        <v>104.1</v>
      </c>
      <c r="J129" s="250">
        <f t="shared" si="4"/>
        <v>100</v>
      </c>
      <c r="K129" s="250">
        <f t="shared" si="5"/>
        <v>0</v>
      </c>
    </row>
    <row r="130" spans="2:11" ht="12.75">
      <c r="B130" s="13" t="s">
        <v>298</v>
      </c>
      <c r="C130" s="12" t="s">
        <v>274</v>
      </c>
      <c r="D130" s="12" t="s">
        <v>346</v>
      </c>
      <c r="E130" s="36" t="s">
        <v>261</v>
      </c>
      <c r="F130" s="12" t="s">
        <v>299</v>
      </c>
      <c r="G130" s="12"/>
      <c r="H130" s="250">
        <f>H131</f>
        <v>6</v>
      </c>
      <c r="I130" s="250">
        <f>I131</f>
        <v>6</v>
      </c>
      <c r="J130" s="250">
        <f t="shared" si="4"/>
        <v>100</v>
      </c>
      <c r="K130" s="250">
        <f t="shared" si="5"/>
        <v>0</v>
      </c>
    </row>
    <row r="131" spans="2:11" ht="12.75">
      <c r="B131" s="13" t="s">
        <v>375</v>
      </c>
      <c r="C131" s="12" t="s">
        <v>274</v>
      </c>
      <c r="D131" s="12" t="s">
        <v>346</v>
      </c>
      <c r="E131" s="36" t="s">
        <v>261</v>
      </c>
      <c r="F131" s="12" t="s">
        <v>299</v>
      </c>
      <c r="G131" s="12" t="s">
        <v>316</v>
      </c>
      <c r="H131" s="249">
        <v>6</v>
      </c>
      <c r="I131" s="250">
        <v>6</v>
      </c>
      <c r="J131" s="250">
        <f t="shared" si="4"/>
        <v>100</v>
      </c>
      <c r="K131" s="250">
        <f t="shared" si="5"/>
        <v>0</v>
      </c>
    </row>
    <row r="132" spans="2:11" ht="12.75">
      <c r="B132" s="13" t="s">
        <v>460</v>
      </c>
      <c r="C132" s="12" t="s">
        <v>274</v>
      </c>
      <c r="D132" s="12" t="s">
        <v>346</v>
      </c>
      <c r="E132" s="36" t="s">
        <v>261</v>
      </c>
      <c r="F132" s="12" t="s">
        <v>461</v>
      </c>
      <c r="G132" s="12"/>
      <c r="H132" s="250">
        <f>H133</f>
        <v>98.1</v>
      </c>
      <c r="I132" s="250">
        <f>I133</f>
        <v>98.1</v>
      </c>
      <c r="J132" s="250">
        <f t="shared" si="4"/>
        <v>100</v>
      </c>
      <c r="K132" s="250">
        <f t="shared" si="5"/>
        <v>0</v>
      </c>
    </row>
    <row r="133" spans="2:11" ht="12.75">
      <c r="B133" s="13" t="s">
        <v>375</v>
      </c>
      <c r="C133" s="12" t="s">
        <v>274</v>
      </c>
      <c r="D133" s="12" t="s">
        <v>346</v>
      </c>
      <c r="E133" s="36" t="s">
        <v>261</v>
      </c>
      <c r="F133" s="12" t="s">
        <v>461</v>
      </c>
      <c r="G133" s="12">
        <v>2</v>
      </c>
      <c r="H133" s="249">
        <v>98.1</v>
      </c>
      <c r="I133" s="250">
        <v>98.1</v>
      </c>
      <c r="J133" s="250">
        <f t="shared" si="4"/>
        <v>100</v>
      </c>
      <c r="K133" s="250">
        <f t="shared" si="5"/>
        <v>0</v>
      </c>
    </row>
    <row r="134" spans="2:11" ht="38.25">
      <c r="B134" s="234" t="s">
        <v>366</v>
      </c>
      <c r="C134" s="12" t="s">
        <v>274</v>
      </c>
      <c r="D134" s="12" t="s">
        <v>346</v>
      </c>
      <c r="E134" s="40" t="s">
        <v>368</v>
      </c>
      <c r="F134" s="12"/>
      <c r="G134" s="12"/>
      <c r="H134" s="250">
        <f>H135+H138+H141</f>
        <v>3591</v>
      </c>
      <c r="I134" s="250">
        <f>I135+I138+I141</f>
        <v>3590.9</v>
      </c>
      <c r="J134" s="250">
        <f t="shared" si="4"/>
        <v>99.99721526037317</v>
      </c>
      <c r="K134" s="250">
        <f t="shared" si="5"/>
        <v>0.09999999999990905</v>
      </c>
    </row>
    <row r="135" spans="2:11" ht="38.25">
      <c r="B135" s="13" t="s">
        <v>377</v>
      </c>
      <c r="C135" s="12" t="s">
        <v>274</v>
      </c>
      <c r="D135" s="12" t="s">
        <v>346</v>
      </c>
      <c r="E135" s="40" t="s">
        <v>368</v>
      </c>
      <c r="F135" s="12" t="s">
        <v>20</v>
      </c>
      <c r="G135" s="12"/>
      <c r="H135" s="250">
        <f>H136</f>
        <v>2944.2</v>
      </c>
      <c r="I135" s="250">
        <f>I136</f>
        <v>2944.2</v>
      </c>
      <c r="J135" s="250">
        <f t="shared" si="4"/>
        <v>100</v>
      </c>
      <c r="K135" s="250">
        <f t="shared" si="5"/>
        <v>0</v>
      </c>
    </row>
    <row r="136" spans="2:11" ht="12.75">
      <c r="B136" s="13" t="s">
        <v>287</v>
      </c>
      <c r="C136" s="12" t="s">
        <v>274</v>
      </c>
      <c r="D136" s="12" t="s">
        <v>346</v>
      </c>
      <c r="E136" s="40" t="s">
        <v>368</v>
      </c>
      <c r="F136" s="12" t="s">
        <v>367</v>
      </c>
      <c r="G136" s="12"/>
      <c r="H136" s="250">
        <f>H137</f>
        <v>2944.2</v>
      </c>
      <c r="I136" s="250">
        <f>I137</f>
        <v>2944.2</v>
      </c>
      <c r="J136" s="250">
        <f aca="true" t="shared" si="8" ref="J136:J199">I136/H136*100</f>
        <v>100</v>
      </c>
      <c r="K136" s="250">
        <f aca="true" t="shared" si="9" ref="K136:K199">H136-I136</f>
        <v>0</v>
      </c>
    </row>
    <row r="137" spans="2:11" ht="12.75">
      <c r="B137" s="13" t="s">
        <v>375</v>
      </c>
      <c r="C137" s="12" t="s">
        <v>274</v>
      </c>
      <c r="D137" s="12" t="s">
        <v>346</v>
      </c>
      <c r="E137" s="40" t="s">
        <v>368</v>
      </c>
      <c r="F137" s="12" t="s">
        <v>367</v>
      </c>
      <c r="G137" s="12" t="s">
        <v>316</v>
      </c>
      <c r="H137" s="249">
        <v>2944.2</v>
      </c>
      <c r="I137" s="250">
        <v>2944.2</v>
      </c>
      <c r="J137" s="250">
        <f t="shared" si="8"/>
        <v>100</v>
      </c>
      <c r="K137" s="250">
        <f t="shared" si="9"/>
        <v>0</v>
      </c>
    </row>
    <row r="138" spans="2:11" ht="12.75">
      <c r="B138" s="13" t="s">
        <v>467</v>
      </c>
      <c r="C138" s="12" t="s">
        <v>274</v>
      </c>
      <c r="D138" s="12" t="s">
        <v>346</v>
      </c>
      <c r="E138" s="40" t="s">
        <v>368</v>
      </c>
      <c r="F138" s="12" t="s">
        <v>381</v>
      </c>
      <c r="G138" s="12"/>
      <c r="H138" s="250">
        <f>H139</f>
        <v>641.8</v>
      </c>
      <c r="I138" s="250">
        <f>I139</f>
        <v>641.8</v>
      </c>
      <c r="J138" s="250">
        <f t="shared" si="8"/>
        <v>100</v>
      </c>
      <c r="K138" s="250">
        <f t="shared" si="9"/>
        <v>0</v>
      </c>
    </row>
    <row r="139" spans="2:11" ht="12.75">
      <c r="B139" s="13" t="s">
        <v>612</v>
      </c>
      <c r="C139" s="12" t="s">
        <v>274</v>
      </c>
      <c r="D139" s="12" t="s">
        <v>346</v>
      </c>
      <c r="E139" s="40" t="s">
        <v>368</v>
      </c>
      <c r="F139" s="12" t="s">
        <v>613</v>
      </c>
      <c r="G139" s="12"/>
      <c r="H139" s="250">
        <f>H140</f>
        <v>641.8</v>
      </c>
      <c r="I139" s="250">
        <f>I140</f>
        <v>641.8</v>
      </c>
      <c r="J139" s="250">
        <f t="shared" si="8"/>
        <v>100</v>
      </c>
      <c r="K139" s="250">
        <f t="shared" si="9"/>
        <v>0</v>
      </c>
    </row>
    <row r="140" spans="2:11" ht="12.75">
      <c r="B140" s="13" t="s">
        <v>375</v>
      </c>
      <c r="C140" s="12" t="s">
        <v>274</v>
      </c>
      <c r="D140" s="12" t="s">
        <v>346</v>
      </c>
      <c r="E140" s="40" t="s">
        <v>368</v>
      </c>
      <c r="F140" s="12" t="s">
        <v>613</v>
      </c>
      <c r="G140" s="12" t="s">
        <v>316</v>
      </c>
      <c r="H140" s="249">
        <v>641.8</v>
      </c>
      <c r="I140" s="250">
        <v>641.8</v>
      </c>
      <c r="J140" s="250">
        <f t="shared" si="8"/>
        <v>100</v>
      </c>
      <c r="K140" s="250">
        <f t="shared" si="9"/>
        <v>0</v>
      </c>
    </row>
    <row r="141" spans="2:11" ht="12.75">
      <c r="B141" s="13" t="s">
        <v>297</v>
      </c>
      <c r="C141" s="12" t="s">
        <v>274</v>
      </c>
      <c r="D141" s="12" t="s">
        <v>346</v>
      </c>
      <c r="E141" s="40" t="s">
        <v>368</v>
      </c>
      <c r="F141" s="12" t="s">
        <v>66</v>
      </c>
      <c r="G141" s="12"/>
      <c r="H141" s="250">
        <f>H142+H144</f>
        <v>5</v>
      </c>
      <c r="I141" s="250">
        <f>I142+I144</f>
        <v>4.9</v>
      </c>
      <c r="J141" s="250">
        <f t="shared" si="8"/>
        <v>98.00000000000001</v>
      </c>
      <c r="K141" s="250">
        <f t="shared" si="9"/>
        <v>0.09999999999999964</v>
      </c>
    </row>
    <row r="142" spans="2:11" ht="12.75">
      <c r="B142" s="13" t="s">
        <v>298</v>
      </c>
      <c r="C142" s="12" t="s">
        <v>274</v>
      </c>
      <c r="D142" s="12" t="s">
        <v>346</v>
      </c>
      <c r="E142" s="40" t="s">
        <v>368</v>
      </c>
      <c r="F142" s="12" t="s">
        <v>299</v>
      </c>
      <c r="G142" s="12"/>
      <c r="H142" s="250">
        <f>H143</f>
        <v>2.2</v>
      </c>
      <c r="I142" s="250">
        <f>I143</f>
        <v>2.1</v>
      </c>
      <c r="J142" s="250">
        <f t="shared" si="8"/>
        <v>95.45454545454545</v>
      </c>
      <c r="K142" s="250">
        <f t="shared" si="9"/>
        <v>0.10000000000000009</v>
      </c>
    </row>
    <row r="143" spans="2:11" ht="12.75">
      <c r="B143" s="13" t="s">
        <v>375</v>
      </c>
      <c r="C143" s="12" t="s">
        <v>274</v>
      </c>
      <c r="D143" s="12" t="s">
        <v>346</v>
      </c>
      <c r="E143" s="40" t="s">
        <v>368</v>
      </c>
      <c r="F143" s="12" t="s">
        <v>299</v>
      </c>
      <c r="G143" s="12" t="s">
        <v>316</v>
      </c>
      <c r="H143" s="249">
        <v>2.2</v>
      </c>
      <c r="I143" s="250">
        <v>2.1</v>
      </c>
      <c r="J143" s="250">
        <f t="shared" si="8"/>
        <v>95.45454545454545</v>
      </c>
      <c r="K143" s="250">
        <f t="shared" si="9"/>
        <v>0.10000000000000009</v>
      </c>
    </row>
    <row r="144" spans="2:11" ht="12.75">
      <c r="B144" s="13" t="s">
        <v>460</v>
      </c>
      <c r="C144" s="12" t="s">
        <v>274</v>
      </c>
      <c r="D144" s="12" t="s">
        <v>346</v>
      </c>
      <c r="E144" s="40" t="s">
        <v>368</v>
      </c>
      <c r="F144" s="12" t="s">
        <v>461</v>
      </c>
      <c r="G144" s="12"/>
      <c r="H144" s="250">
        <f>H145</f>
        <v>2.8</v>
      </c>
      <c r="I144" s="250">
        <f>I145</f>
        <v>2.8</v>
      </c>
      <c r="J144" s="250">
        <f t="shared" si="8"/>
        <v>100</v>
      </c>
      <c r="K144" s="250">
        <f t="shared" si="9"/>
        <v>0</v>
      </c>
    </row>
    <row r="145" spans="2:11" ht="12.75">
      <c r="B145" s="13" t="s">
        <v>375</v>
      </c>
      <c r="C145" s="12" t="s">
        <v>274</v>
      </c>
      <c r="D145" s="12" t="s">
        <v>346</v>
      </c>
      <c r="E145" s="40" t="s">
        <v>368</v>
      </c>
      <c r="F145" s="12" t="s">
        <v>461</v>
      </c>
      <c r="G145" s="12" t="s">
        <v>316</v>
      </c>
      <c r="H145" s="249">
        <v>2.8</v>
      </c>
      <c r="I145" s="250">
        <v>2.8</v>
      </c>
      <c r="J145" s="250">
        <f t="shared" si="8"/>
        <v>100</v>
      </c>
      <c r="K145" s="250">
        <f t="shared" si="9"/>
        <v>0</v>
      </c>
    </row>
    <row r="146" spans="2:11" ht="38.25">
      <c r="B146" s="237" t="s">
        <v>328</v>
      </c>
      <c r="C146" s="12" t="s">
        <v>274</v>
      </c>
      <c r="D146" s="12" t="s">
        <v>346</v>
      </c>
      <c r="E146" s="95" t="s">
        <v>326</v>
      </c>
      <c r="F146" s="12"/>
      <c r="G146" s="12"/>
      <c r="H146" s="250">
        <f aca="true" t="shared" si="10" ref="H146:I148">H147</f>
        <v>25.4</v>
      </c>
      <c r="I146" s="250">
        <f t="shared" si="10"/>
        <v>25.4</v>
      </c>
      <c r="J146" s="250">
        <f t="shared" si="8"/>
        <v>100</v>
      </c>
      <c r="K146" s="250">
        <f t="shared" si="9"/>
        <v>0</v>
      </c>
    </row>
    <row r="147" spans="2:11" ht="38.25">
      <c r="B147" s="13" t="s">
        <v>377</v>
      </c>
      <c r="C147" s="12" t="s">
        <v>274</v>
      </c>
      <c r="D147" s="12" t="s">
        <v>346</v>
      </c>
      <c r="E147" s="95" t="s">
        <v>326</v>
      </c>
      <c r="F147" s="12" t="s">
        <v>20</v>
      </c>
      <c r="G147" s="12"/>
      <c r="H147" s="250">
        <f t="shared" si="10"/>
        <v>25.4</v>
      </c>
      <c r="I147" s="250">
        <f t="shared" si="10"/>
        <v>25.4</v>
      </c>
      <c r="J147" s="250">
        <f t="shared" si="8"/>
        <v>100</v>
      </c>
      <c r="K147" s="250">
        <f t="shared" si="9"/>
        <v>0</v>
      </c>
    </row>
    <row r="148" spans="2:11" ht="12.75">
      <c r="B148" s="13" t="s">
        <v>287</v>
      </c>
      <c r="C148" s="12" t="s">
        <v>274</v>
      </c>
      <c r="D148" s="12" t="s">
        <v>346</v>
      </c>
      <c r="E148" s="95" t="s">
        <v>326</v>
      </c>
      <c r="F148" s="12" t="s">
        <v>378</v>
      </c>
      <c r="G148" s="12"/>
      <c r="H148" s="250">
        <f t="shared" si="10"/>
        <v>25.4</v>
      </c>
      <c r="I148" s="250">
        <f t="shared" si="10"/>
        <v>25.4</v>
      </c>
      <c r="J148" s="250">
        <f t="shared" si="8"/>
        <v>100</v>
      </c>
      <c r="K148" s="250">
        <f t="shared" si="9"/>
        <v>0</v>
      </c>
    </row>
    <row r="149" spans="2:11" ht="12.75">
      <c r="B149" s="13" t="s">
        <v>375</v>
      </c>
      <c r="C149" s="12" t="s">
        <v>274</v>
      </c>
      <c r="D149" s="12" t="s">
        <v>346</v>
      </c>
      <c r="E149" s="95" t="s">
        <v>326</v>
      </c>
      <c r="F149" s="12" t="s">
        <v>378</v>
      </c>
      <c r="G149" s="12" t="s">
        <v>316</v>
      </c>
      <c r="H149" s="249">
        <v>25.4</v>
      </c>
      <c r="I149" s="250">
        <v>25.4</v>
      </c>
      <c r="J149" s="250">
        <f t="shared" si="8"/>
        <v>100</v>
      </c>
      <c r="K149" s="250">
        <f t="shared" si="9"/>
        <v>0</v>
      </c>
    </row>
    <row r="150" spans="2:11" ht="25.5">
      <c r="B150" s="237" t="s">
        <v>329</v>
      </c>
      <c r="C150" s="12" t="s">
        <v>274</v>
      </c>
      <c r="D150" s="12" t="s">
        <v>346</v>
      </c>
      <c r="E150" s="95" t="s">
        <v>327</v>
      </c>
      <c r="F150" s="12"/>
      <c r="G150" s="12"/>
      <c r="H150" s="250">
        <f aca="true" t="shared" si="11" ref="H150:I152">H151</f>
        <v>28.8</v>
      </c>
      <c r="I150" s="250">
        <f t="shared" si="11"/>
        <v>28.8</v>
      </c>
      <c r="J150" s="250">
        <f t="shared" si="8"/>
        <v>100</v>
      </c>
      <c r="K150" s="250">
        <f t="shared" si="9"/>
        <v>0</v>
      </c>
    </row>
    <row r="151" spans="2:11" ht="38.25">
      <c r="B151" s="13" t="s">
        <v>377</v>
      </c>
      <c r="C151" s="12" t="s">
        <v>274</v>
      </c>
      <c r="D151" s="12" t="s">
        <v>346</v>
      </c>
      <c r="E151" s="95" t="s">
        <v>327</v>
      </c>
      <c r="F151" s="12" t="s">
        <v>20</v>
      </c>
      <c r="G151" s="12"/>
      <c r="H151" s="250">
        <f t="shared" si="11"/>
        <v>28.8</v>
      </c>
      <c r="I151" s="250">
        <f t="shared" si="11"/>
        <v>28.8</v>
      </c>
      <c r="J151" s="250">
        <f t="shared" si="8"/>
        <v>100</v>
      </c>
      <c r="K151" s="250">
        <f t="shared" si="9"/>
        <v>0</v>
      </c>
    </row>
    <row r="152" spans="2:11" ht="12.75">
      <c r="B152" s="13" t="s">
        <v>287</v>
      </c>
      <c r="C152" s="12" t="s">
        <v>274</v>
      </c>
      <c r="D152" s="12" t="s">
        <v>346</v>
      </c>
      <c r="E152" s="95" t="s">
        <v>327</v>
      </c>
      <c r="F152" s="12" t="s">
        <v>378</v>
      </c>
      <c r="G152" s="12"/>
      <c r="H152" s="250">
        <f t="shared" si="11"/>
        <v>28.8</v>
      </c>
      <c r="I152" s="250">
        <f t="shared" si="11"/>
        <v>28.8</v>
      </c>
      <c r="J152" s="250">
        <f t="shared" si="8"/>
        <v>100</v>
      </c>
      <c r="K152" s="250">
        <f t="shared" si="9"/>
        <v>0</v>
      </c>
    </row>
    <row r="153" spans="2:11" ht="12.75">
      <c r="B153" s="13" t="s">
        <v>375</v>
      </c>
      <c r="C153" s="12" t="s">
        <v>274</v>
      </c>
      <c r="D153" s="12" t="s">
        <v>346</v>
      </c>
      <c r="E153" s="95" t="s">
        <v>327</v>
      </c>
      <c r="F153" s="12" t="s">
        <v>378</v>
      </c>
      <c r="G153" s="12" t="s">
        <v>316</v>
      </c>
      <c r="H153" s="249">
        <v>28.8</v>
      </c>
      <c r="I153" s="250">
        <v>28.8</v>
      </c>
      <c r="J153" s="250">
        <f t="shared" si="8"/>
        <v>100</v>
      </c>
      <c r="K153" s="250">
        <f t="shared" si="9"/>
        <v>0</v>
      </c>
    </row>
    <row r="154" spans="2:11" ht="38.25">
      <c r="B154" s="237" t="s">
        <v>372</v>
      </c>
      <c r="C154" s="12" t="s">
        <v>274</v>
      </c>
      <c r="D154" s="12" t="s">
        <v>346</v>
      </c>
      <c r="E154" s="95" t="s">
        <v>630</v>
      </c>
      <c r="F154" s="12"/>
      <c r="G154" s="12"/>
      <c r="H154" s="250">
        <f aca="true" t="shared" si="12" ref="H154:I156">H155</f>
        <v>36.9</v>
      </c>
      <c r="I154" s="250">
        <f t="shared" si="12"/>
        <v>36.9</v>
      </c>
      <c r="J154" s="250">
        <f t="shared" si="8"/>
        <v>100</v>
      </c>
      <c r="K154" s="250">
        <f t="shared" si="9"/>
        <v>0</v>
      </c>
    </row>
    <row r="155" spans="2:11" ht="38.25">
      <c r="B155" s="13" t="s">
        <v>377</v>
      </c>
      <c r="C155" s="12" t="s">
        <v>274</v>
      </c>
      <c r="D155" s="12" t="s">
        <v>346</v>
      </c>
      <c r="E155" s="95" t="s">
        <v>630</v>
      </c>
      <c r="F155" s="12" t="s">
        <v>20</v>
      </c>
      <c r="G155" s="12"/>
      <c r="H155" s="250">
        <f t="shared" si="12"/>
        <v>36.9</v>
      </c>
      <c r="I155" s="250">
        <f t="shared" si="12"/>
        <v>36.9</v>
      </c>
      <c r="J155" s="250">
        <f t="shared" si="8"/>
        <v>100</v>
      </c>
      <c r="K155" s="250">
        <f t="shared" si="9"/>
        <v>0</v>
      </c>
    </row>
    <row r="156" spans="2:11" ht="12.75">
      <c r="B156" s="13" t="s">
        <v>287</v>
      </c>
      <c r="C156" s="12" t="s">
        <v>274</v>
      </c>
      <c r="D156" s="12" t="s">
        <v>346</v>
      </c>
      <c r="E156" s="95" t="s">
        <v>630</v>
      </c>
      <c r="F156" s="12" t="s">
        <v>378</v>
      </c>
      <c r="G156" s="12"/>
      <c r="H156" s="250">
        <f t="shared" si="12"/>
        <v>36.9</v>
      </c>
      <c r="I156" s="250">
        <f t="shared" si="12"/>
        <v>36.9</v>
      </c>
      <c r="J156" s="250">
        <f t="shared" si="8"/>
        <v>100</v>
      </c>
      <c r="K156" s="250">
        <f t="shared" si="9"/>
        <v>0</v>
      </c>
    </row>
    <row r="157" spans="2:11" ht="12.75">
      <c r="B157" s="13" t="s">
        <v>375</v>
      </c>
      <c r="C157" s="12" t="s">
        <v>274</v>
      </c>
      <c r="D157" s="12" t="s">
        <v>346</v>
      </c>
      <c r="E157" s="95" t="s">
        <v>630</v>
      </c>
      <c r="F157" s="12" t="s">
        <v>378</v>
      </c>
      <c r="G157" s="12" t="s">
        <v>316</v>
      </c>
      <c r="H157" s="249">
        <v>36.9</v>
      </c>
      <c r="I157" s="250">
        <v>36.9</v>
      </c>
      <c r="J157" s="250">
        <f t="shared" si="8"/>
        <v>100</v>
      </c>
      <c r="K157" s="250">
        <f t="shared" si="9"/>
        <v>0</v>
      </c>
    </row>
    <row r="158" spans="2:11" ht="38.25">
      <c r="B158" s="13" t="s">
        <v>620</v>
      </c>
      <c r="C158" s="12" t="s">
        <v>274</v>
      </c>
      <c r="D158" s="12" t="s">
        <v>346</v>
      </c>
      <c r="E158" s="137" t="s">
        <v>619</v>
      </c>
      <c r="F158" s="12"/>
      <c r="G158" s="12"/>
      <c r="H158" s="250">
        <f aca="true" t="shared" si="13" ref="H158:I160">H159</f>
        <v>330.3</v>
      </c>
      <c r="I158" s="250">
        <f t="shared" si="13"/>
        <v>330.3</v>
      </c>
      <c r="J158" s="250">
        <f t="shared" si="8"/>
        <v>100</v>
      </c>
      <c r="K158" s="250">
        <f t="shared" si="9"/>
        <v>0</v>
      </c>
    </row>
    <row r="159" spans="2:11" ht="12.75">
      <c r="B159" s="13" t="s">
        <v>140</v>
      </c>
      <c r="C159" s="12" t="s">
        <v>274</v>
      </c>
      <c r="D159" s="12" t="s">
        <v>346</v>
      </c>
      <c r="E159" s="137" t="s">
        <v>619</v>
      </c>
      <c r="F159" s="12" t="s">
        <v>141</v>
      </c>
      <c r="G159" s="12"/>
      <c r="H159" s="250">
        <f t="shared" si="13"/>
        <v>330.3</v>
      </c>
      <c r="I159" s="250">
        <f t="shared" si="13"/>
        <v>330.3</v>
      </c>
      <c r="J159" s="250">
        <f t="shared" si="8"/>
        <v>100</v>
      </c>
      <c r="K159" s="250">
        <f t="shared" si="9"/>
        <v>0</v>
      </c>
    </row>
    <row r="160" spans="2:11" ht="12.75">
      <c r="B160" s="13" t="s">
        <v>293</v>
      </c>
      <c r="C160" s="12" t="s">
        <v>274</v>
      </c>
      <c r="D160" s="12" t="s">
        <v>346</v>
      </c>
      <c r="E160" s="137" t="s">
        <v>619</v>
      </c>
      <c r="F160" s="12" t="s">
        <v>337</v>
      </c>
      <c r="G160" s="12"/>
      <c r="H160" s="250">
        <f t="shared" si="13"/>
        <v>330.3</v>
      </c>
      <c r="I160" s="250">
        <f t="shared" si="13"/>
        <v>330.3</v>
      </c>
      <c r="J160" s="250">
        <f t="shared" si="8"/>
        <v>100</v>
      </c>
      <c r="K160" s="250">
        <f t="shared" si="9"/>
        <v>0</v>
      </c>
    </row>
    <row r="161" spans="2:11" ht="12.75">
      <c r="B161" s="31" t="s">
        <v>375</v>
      </c>
      <c r="C161" s="12" t="s">
        <v>274</v>
      </c>
      <c r="D161" s="12" t="s">
        <v>346</v>
      </c>
      <c r="E161" s="137" t="s">
        <v>619</v>
      </c>
      <c r="F161" s="12" t="s">
        <v>337</v>
      </c>
      <c r="G161" s="12" t="s">
        <v>316</v>
      </c>
      <c r="H161" s="249">
        <v>330.3</v>
      </c>
      <c r="I161" s="250">
        <v>330.3</v>
      </c>
      <c r="J161" s="250">
        <f t="shared" si="8"/>
        <v>100</v>
      </c>
      <c r="K161" s="250">
        <f t="shared" si="9"/>
        <v>0</v>
      </c>
    </row>
    <row r="162" spans="2:11" ht="12.75">
      <c r="B162" s="13" t="s">
        <v>477</v>
      </c>
      <c r="C162" s="12" t="s">
        <v>274</v>
      </c>
      <c r="D162" s="12" t="s">
        <v>346</v>
      </c>
      <c r="E162" s="36" t="s">
        <v>453</v>
      </c>
      <c r="F162" s="12"/>
      <c r="G162" s="12"/>
      <c r="H162" s="250">
        <f aca="true" t="shared" si="14" ref="H162:I166">H163</f>
        <v>11.6</v>
      </c>
      <c r="I162" s="250">
        <f t="shared" si="14"/>
        <v>11.6</v>
      </c>
      <c r="J162" s="250">
        <f t="shared" si="8"/>
        <v>100</v>
      </c>
      <c r="K162" s="250">
        <f t="shared" si="9"/>
        <v>0</v>
      </c>
    </row>
    <row r="163" spans="2:11" ht="25.5">
      <c r="B163" s="31" t="s">
        <v>138</v>
      </c>
      <c r="C163" s="12" t="s">
        <v>274</v>
      </c>
      <c r="D163" s="12" t="s">
        <v>346</v>
      </c>
      <c r="E163" s="36" t="s">
        <v>462</v>
      </c>
      <c r="F163" s="12"/>
      <c r="G163" s="12"/>
      <c r="H163" s="250">
        <f t="shared" si="14"/>
        <v>11.6</v>
      </c>
      <c r="I163" s="250">
        <f t="shared" si="14"/>
        <v>11.6</v>
      </c>
      <c r="J163" s="250">
        <f t="shared" si="8"/>
        <v>100</v>
      </c>
      <c r="K163" s="250">
        <f t="shared" si="9"/>
        <v>0</v>
      </c>
    </row>
    <row r="164" spans="2:11" ht="38.25">
      <c r="B164" s="31" t="s">
        <v>156</v>
      </c>
      <c r="C164" s="12" t="s">
        <v>274</v>
      </c>
      <c r="D164" s="12" t="s">
        <v>346</v>
      </c>
      <c r="E164" s="36" t="s">
        <v>155</v>
      </c>
      <c r="F164" s="12"/>
      <c r="G164" s="12"/>
      <c r="H164" s="250">
        <f t="shared" si="14"/>
        <v>11.6</v>
      </c>
      <c r="I164" s="250">
        <f t="shared" si="14"/>
        <v>11.6</v>
      </c>
      <c r="J164" s="250">
        <f t="shared" si="8"/>
        <v>100</v>
      </c>
      <c r="K164" s="250">
        <f t="shared" si="9"/>
        <v>0</v>
      </c>
    </row>
    <row r="165" spans="2:11" ht="12.75">
      <c r="B165" s="13" t="s">
        <v>467</v>
      </c>
      <c r="C165" s="12" t="s">
        <v>274</v>
      </c>
      <c r="D165" s="12" t="s">
        <v>346</v>
      </c>
      <c r="E165" s="36" t="s">
        <v>155</v>
      </c>
      <c r="F165" s="12" t="s">
        <v>381</v>
      </c>
      <c r="G165" s="12"/>
      <c r="H165" s="250">
        <f t="shared" si="14"/>
        <v>11.6</v>
      </c>
      <c r="I165" s="250">
        <f t="shared" si="14"/>
        <v>11.6</v>
      </c>
      <c r="J165" s="250">
        <f t="shared" si="8"/>
        <v>100</v>
      </c>
      <c r="K165" s="250">
        <f t="shared" si="9"/>
        <v>0</v>
      </c>
    </row>
    <row r="166" spans="2:11" ht="12.75">
      <c r="B166" s="13" t="s">
        <v>612</v>
      </c>
      <c r="C166" s="12" t="s">
        <v>274</v>
      </c>
      <c r="D166" s="12" t="s">
        <v>346</v>
      </c>
      <c r="E166" s="36" t="s">
        <v>155</v>
      </c>
      <c r="F166" s="12" t="s">
        <v>613</v>
      </c>
      <c r="G166" s="12"/>
      <c r="H166" s="250">
        <f t="shared" si="14"/>
        <v>11.6</v>
      </c>
      <c r="I166" s="250">
        <f t="shared" si="14"/>
        <v>11.6</v>
      </c>
      <c r="J166" s="250">
        <f t="shared" si="8"/>
        <v>100</v>
      </c>
      <c r="K166" s="250">
        <f t="shared" si="9"/>
        <v>0</v>
      </c>
    </row>
    <row r="167" spans="2:11" ht="12" customHeight="1">
      <c r="B167" s="13" t="s">
        <v>375</v>
      </c>
      <c r="C167" s="12" t="s">
        <v>274</v>
      </c>
      <c r="D167" s="12" t="s">
        <v>346</v>
      </c>
      <c r="E167" s="36" t="s">
        <v>155</v>
      </c>
      <c r="F167" s="12" t="s">
        <v>613</v>
      </c>
      <c r="G167" s="12">
        <v>2</v>
      </c>
      <c r="H167" s="249">
        <v>11.6</v>
      </c>
      <c r="I167" s="250">
        <v>11.6</v>
      </c>
      <c r="J167" s="250">
        <f t="shared" si="8"/>
        <v>100</v>
      </c>
      <c r="K167" s="250">
        <f t="shared" si="9"/>
        <v>0</v>
      </c>
    </row>
    <row r="168" spans="2:11" ht="25.5">
      <c r="B168" s="238" t="s">
        <v>649</v>
      </c>
      <c r="C168" s="40" t="s">
        <v>274</v>
      </c>
      <c r="D168" s="40" t="s">
        <v>346</v>
      </c>
      <c r="E168" s="46" t="s">
        <v>516</v>
      </c>
      <c r="F168" s="40"/>
      <c r="G168" s="40"/>
      <c r="H168" s="250">
        <f>H174</f>
        <v>3</v>
      </c>
      <c r="I168" s="250">
        <f>I174</f>
        <v>3</v>
      </c>
      <c r="J168" s="250">
        <f t="shared" si="8"/>
        <v>100</v>
      </c>
      <c r="K168" s="250">
        <f t="shared" si="9"/>
        <v>0</v>
      </c>
    </row>
    <row r="169" spans="2:11" ht="25.5" hidden="1">
      <c r="B169" s="238" t="s">
        <v>650</v>
      </c>
      <c r="C169" s="40" t="s">
        <v>274</v>
      </c>
      <c r="D169" s="40" t="s">
        <v>346</v>
      </c>
      <c r="E169" s="46" t="s">
        <v>651</v>
      </c>
      <c r="F169" s="40"/>
      <c r="G169" s="40"/>
      <c r="H169" s="250"/>
      <c r="I169" s="250"/>
      <c r="J169" s="250" t="e">
        <f t="shared" si="8"/>
        <v>#DIV/0!</v>
      </c>
      <c r="K169" s="250">
        <f t="shared" si="9"/>
        <v>0</v>
      </c>
    </row>
    <row r="170" spans="2:11" ht="38.25" hidden="1">
      <c r="B170" s="238" t="s">
        <v>333</v>
      </c>
      <c r="C170" s="40" t="s">
        <v>274</v>
      </c>
      <c r="D170" s="40" t="s">
        <v>346</v>
      </c>
      <c r="E170" s="46" t="s">
        <v>515</v>
      </c>
      <c r="F170" s="40"/>
      <c r="G170" s="40"/>
      <c r="H170" s="250"/>
      <c r="I170" s="250"/>
      <c r="J170" s="250" t="e">
        <f t="shared" si="8"/>
        <v>#DIV/0!</v>
      </c>
      <c r="K170" s="250">
        <f t="shared" si="9"/>
        <v>0</v>
      </c>
    </row>
    <row r="171" spans="2:11" ht="12.75" hidden="1">
      <c r="B171" s="13" t="s">
        <v>467</v>
      </c>
      <c r="C171" s="40" t="s">
        <v>274</v>
      </c>
      <c r="D171" s="40" t="s">
        <v>346</v>
      </c>
      <c r="E171" s="46" t="s">
        <v>515</v>
      </c>
      <c r="F171" s="40" t="s">
        <v>381</v>
      </c>
      <c r="G171" s="40"/>
      <c r="H171" s="250"/>
      <c r="I171" s="250"/>
      <c r="J171" s="250" t="e">
        <f t="shared" si="8"/>
        <v>#DIV/0!</v>
      </c>
      <c r="K171" s="250">
        <f t="shared" si="9"/>
        <v>0</v>
      </c>
    </row>
    <row r="172" spans="2:11" ht="12.75" hidden="1">
      <c r="B172" s="13" t="s">
        <v>612</v>
      </c>
      <c r="C172" s="40" t="s">
        <v>274</v>
      </c>
      <c r="D172" s="40" t="s">
        <v>346</v>
      </c>
      <c r="E172" s="46" t="s">
        <v>515</v>
      </c>
      <c r="F172" s="40" t="s">
        <v>613</v>
      </c>
      <c r="G172" s="40"/>
      <c r="H172" s="250"/>
      <c r="I172" s="250"/>
      <c r="J172" s="250" t="e">
        <f t="shared" si="8"/>
        <v>#DIV/0!</v>
      </c>
      <c r="K172" s="250">
        <f t="shared" si="9"/>
        <v>0</v>
      </c>
    </row>
    <row r="173" spans="2:11" ht="12.75" hidden="1">
      <c r="B173" s="31" t="s">
        <v>375</v>
      </c>
      <c r="C173" s="40" t="s">
        <v>274</v>
      </c>
      <c r="D173" s="40" t="s">
        <v>346</v>
      </c>
      <c r="E173" s="46" t="s">
        <v>515</v>
      </c>
      <c r="F173" s="40" t="s">
        <v>613</v>
      </c>
      <c r="G173" s="40">
        <v>2</v>
      </c>
      <c r="H173" s="250"/>
      <c r="I173" s="250"/>
      <c r="J173" s="250" t="e">
        <f t="shared" si="8"/>
        <v>#DIV/0!</v>
      </c>
      <c r="K173" s="250">
        <f t="shared" si="9"/>
        <v>0</v>
      </c>
    </row>
    <row r="174" spans="2:11" ht="25.5">
      <c r="B174" s="31" t="s">
        <v>456</v>
      </c>
      <c r="C174" s="40" t="s">
        <v>274</v>
      </c>
      <c r="D174" s="40" t="s">
        <v>346</v>
      </c>
      <c r="E174" s="46" t="s">
        <v>451</v>
      </c>
      <c r="F174" s="40"/>
      <c r="G174" s="40"/>
      <c r="H174" s="250">
        <f>H175+H179</f>
        <v>3</v>
      </c>
      <c r="I174" s="250">
        <f>I175+I179</f>
        <v>3</v>
      </c>
      <c r="J174" s="250">
        <f t="shared" si="8"/>
        <v>100</v>
      </c>
      <c r="K174" s="250">
        <f t="shared" si="9"/>
        <v>0</v>
      </c>
    </row>
    <row r="175" spans="2:11" ht="51">
      <c r="B175" s="31" t="s">
        <v>449</v>
      </c>
      <c r="C175" s="40" t="s">
        <v>274</v>
      </c>
      <c r="D175" s="40" t="s">
        <v>346</v>
      </c>
      <c r="E175" s="46" t="s">
        <v>508</v>
      </c>
      <c r="F175" s="40"/>
      <c r="G175" s="40"/>
      <c r="H175" s="250">
        <f aca="true" t="shared" si="15" ref="H175:I177">H176</f>
        <v>1</v>
      </c>
      <c r="I175" s="250">
        <f t="shared" si="15"/>
        <v>1</v>
      </c>
      <c r="J175" s="250">
        <f t="shared" si="8"/>
        <v>100</v>
      </c>
      <c r="K175" s="250">
        <f t="shared" si="9"/>
        <v>0</v>
      </c>
    </row>
    <row r="176" spans="2:11" ht="12.75">
      <c r="B176" s="13" t="s">
        <v>467</v>
      </c>
      <c r="C176" s="40" t="s">
        <v>274</v>
      </c>
      <c r="D176" s="40" t="s">
        <v>346</v>
      </c>
      <c r="E176" s="46" t="s">
        <v>508</v>
      </c>
      <c r="F176" s="40" t="s">
        <v>381</v>
      </c>
      <c r="G176" s="40"/>
      <c r="H176" s="250">
        <f t="shared" si="15"/>
        <v>1</v>
      </c>
      <c r="I176" s="250">
        <f t="shared" si="15"/>
        <v>1</v>
      </c>
      <c r="J176" s="250">
        <f t="shared" si="8"/>
        <v>100</v>
      </c>
      <c r="K176" s="250">
        <f t="shared" si="9"/>
        <v>0</v>
      </c>
    </row>
    <row r="177" spans="2:11" ht="12.75">
      <c r="B177" s="13" t="s">
        <v>612</v>
      </c>
      <c r="C177" s="40" t="s">
        <v>274</v>
      </c>
      <c r="D177" s="40" t="s">
        <v>346</v>
      </c>
      <c r="E177" s="46" t="s">
        <v>508</v>
      </c>
      <c r="F177" s="40" t="s">
        <v>613</v>
      </c>
      <c r="G177" s="40"/>
      <c r="H177" s="250">
        <f t="shared" si="15"/>
        <v>1</v>
      </c>
      <c r="I177" s="250">
        <f t="shared" si="15"/>
        <v>1</v>
      </c>
      <c r="J177" s="250">
        <f t="shared" si="8"/>
        <v>100</v>
      </c>
      <c r="K177" s="250">
        <f t="shared" si="9"/>
        <v>0</v>
      </c>
    </row>
    <row r="178" spans="2:11" ht="12.75">
      <c r="B178" s="31" t="s">
        <v>375</v>
      </c>
      <c r="C178" s="40" t="s">
        <v>274</v>
      </c>
      <c r="D178" s="40" t="s">
        <v>346</v>
      </c>
      <c r="E178" s="46" t="s">
        <v>508</v>
      </c>
      <c r="F178" s="40" t="s">
        <v>613</v>
      </c>
      <c r="G178" s="40">
        <v>2</v>
      </c>
      <c r="H178" s="249">
        <v>1</v>
      </c>
      <c r="I178" s="250">
        <v>1</v>
      </c>
      <c r="J178" s="250">
        <f t="shared" si="8"/>
        <v>100</v>
      </c>
      <c r="K178" s="250">
        <f t="shared" si="9"/>
        <v>0</v>
      </c>
    </row>
    <row r="179" spans="2:11" ht="51">
      <c r="B179" s="31" t="s">
        <v>450</v>
      </c>
      <c r="C179" s="40" t="s">
        <v>274</v>
      </c>
      <c r="D179" s="40" t="s">
        <v>346</v>
      </c>
      <c r="E179" s="46" t="s">
        <v>509</v>
      </c>
      <c r="F179" s="40"/>
      <c r="G179" s="40"/>
      <c r="H179" s="250">
        <f aca="true" t="shared" si="16" ref="H179:I181">H180</f>
        <v>2</v>
      </c>
      <c r="I179" s="250">
        <f t="shared" si="16"/>
        <v>2</v>
      </c>
      <c r="J179" s="250">
        <f t="shared" si="8"/>
        <v>100</v>
      </c>
      <c r="K179" s="250">
        <f t="shared" si="9"/>
        <v>0</v>
      </c>
    </row>
    <row r="180" spans="2:11" ht="12.75">
      <c r="B180" s="13" t="s">
        <v>467</v>
      </c>
      <c r="C180" s="40" t="s">
        <v>274</v>
      </c>
      <c r="D180" s="40" t="s">
        <v>346</v>
      </c>
      <c r="E180" s="46" t="s">
        <v>509</v>
      </c>
      <c r="F180" s="40" t="s">
        <v>381</v>
      </c>
      <c r="G180" s="40"/>
      <c r="H180" s="250">
        <f t="shared" si="16"/>
        <v>2</v>
      </c>
      <c r="I180" s="250">
        <f t="shared" si="16"/>
        <v>2</v>
      </c>
      <c r="J180" s="250">
        <f t="shared" si="8"/>
        <v>100</v>
      </c>
      <c r="K180" s="250">
        <f t="shared" si="9"/>
        <v>0</v>
      </c>
    </row>
    <row r="181" spans="2:11" ht="12.75">
      <c r="B181" s="13" t="s">
        <v>612</v>
      </c>
      <c r="C181" s="40" t="s">
        <v>274</v>
      </c>
      <c r="D181" s="40" t="s">
        <v>346</v>
      </c>
      <c r="E181" s="46" t="s">
        <v>509</v>
      </c>
      <c r="F181" s="40" t="s">
        <v>613</v>
      </c>
      <c r="G181" s="40"/>
      <c r="H181" s="250">
        <f t="shared" si="16"/>
        <v>2</v>
      </c>
      <c r="I181" s="250">
        <f t="shared" si="16"/>
        <v>2</v>
      </c>
      <c r="J181" s="250">
        <f t="shared" si="8"/>
        <v>100</v>
      </c>
      <c r="K181" s="250">
        <f t="shared" si="9"/>
        <v>0</v>
      </c>
    </row>
    <row r="182" spans="2:11" ht="12.75">
      <c r="B182" s="31" t="s">
        <v>375</v>
      </c>
      <c r="C182" s="40" t="s">
        <v>274</v>
      </c>
      <c r="D182" s="40" t="s">
        <v>346</v>
      </c>
      <c r="E182" s="46" t="s">
        <v>509</v>
      </c>
      <c r="F182" s="40" t="s">
        <v>613</v>
      </c>
      <c r="G182" s="40">
        <v>2</v>
      </c>
      <c r="H182" s="249">
        <v>2</v>
      </c>
      <c r="I182" s="250">
        <v>2</v>
      </c>
      <c r="J182" s="250">
        <f t="shared" si="8"/>
        <v>100</v>
      </c>
      <c r="K182" s="250">
        <f t="shared" si="9"/>
        <v>0</v>
      </c>
    </row>
    <row r="183" spans="2:11" ht="25.5" hidden="1">
      <c r="B183" s="13" t="s">
        <v>371</v>
      </c>
      <c r="C183" s="12" t="s">
        <v>274</v>
      </c>
      <c r="D183" s="12" t="s">
        <v>346</v>
      </c>
      <c r="E183" s="54" t="s">
        <v>370</v>
      </c>
      <c r="F183" s="12"/>
      <c r="G183" s="12"/>
      <c r="H183" s="249">
        <v>0</v>
      </c>
      <c r="I183" s="250"/>
      <c r="J183" s="250" t="e">
        <f t="shared" si="8"/>
        <v>#DIV/0!</v>
      </c>
      <c r="K183" s="250">
        <f t="shared" si="9"/>
        <v>0</v>
      </c>
    </row>
    <row r="184" spans="2:11" ht="25.5" hidden="1">
      <c r="B184" s="31" t="s">
        <v>369</v>
      </c>
      <c r="C184" s="12" t="s">
        <v>274</v>
      </c>
      <c r="D184" s="12" t="s">
        <v>346</v>
      </c>
      <c r="E184" s="54" t="s">
        <v>340</v>
      </c>
      <c r="F184" s="40"/>
      <c r="G184" s="40"/>
      <c r="H184" s="249">
        <v>0</v>
      </c>
      <c r="I184" s="250"/>
      <c r="J184" s="250" t="e">
        <f t="shared" si="8"/>
        <v>#DIV/0!</v>
      </c>
      <c r="K184" s="250">
        <f t="shared" si="9"/>
        <v>0</v>
      </c>
    </row>
    <row r="185" spans="2:11" ht="12.75" hidden="1">
      <c r="B185" s="31" t="s">
        <v>297</v>
      </c>
      <c r="C185" s="12" t="s">
        <v>274</v>
      </c>
      <c r="D185" s="12" t="s">
        <v>346</v>
      </c>
      <c r="E185" s="54" t="s">
        <v>340</v>
      </c>
      <c r="F185" s="40" t="s">
        <v>66</v>
      </c>
      <c r="G185" s="40"/>
      <c r="H185" s="249">
        <v>0</v>
      </c>
      <c r="I185" s="250"/>
      <c r="J185" s="250" t="e">
        <f t="shared" si="8"/>
        <v>#DIV/0!</v>
      </c>
      <c r="K185" s="250">
        <f t="shared" si="9"/>
        <v>0</v>
      </c>
    </row>
    <row r="186" spans="2:11" ht="12.75" hidden="1">
      <c r="B186" s="31" t="s">
        <v>355</v>
      </c>
      <c r="C186" s="12" t="s">
        <v>274</v>
      </c>
      <c r="D186" s="12" t="s">
        <v>346</v>
      </c>
      <c r="E186" s="54" t="s">
        <v>340</v>
      </c>
      <c r="F186" s="40" t="s">
        <v>15</v>
      </c>
      <c r="G186" s="40"/>
      <c r="H186" s="249">
        <v>0</v>
      </c>
      <c r="I186" s="250"/>
      <c r="J186" s="250" t="e">
        <f t="shared" si="8"/>
        <v>#DIV/0!</v>
      </c>
      <c r="K186" s="250">
        <f t="shared" si="9"/>
        <v>0</v>
      </c>
    </row>
    <row r="187" spans="2:11" ht="12.75" hidden="1">
      <c r="B187" s="13" t="s">
        <v>375</v>
      </c>
      <c r="C187" s="12" t="s">
        <v>274</v>
      </c>
      <c r="D187" s="12" t="s">
        <v>346</v>
      </c>
      <c r="E187" s="54" t="s">
        <v>340</v>
      </c>
      <c r="F187" s="40" t="s">
        <v>15</v>
      </c>
      <c r="G187" s="40" t="s">
        <v>316</v>
      </c>
      <c r="H187" s="249">
        <v>0</v>
      </c>
      <c r="I187" s="250"/>
      <c r="J187" s="250" t="e">
        <f t="shared" si="8"/>
        <v>#DIV/0!</v>
      </c>
      <c r="K187" s="250">
        <f t="shared" si="9"/>
        <v>0</v>
      </c>
    </row>
    <row r="188" spans="2:11" ht="25.5">
      <c r="B188" s="31" t="s">
        <v>46</v>
      </c>
      <c r="C188" s="12" t="s">
        <v>274</v>
      </c>
      <c r="D188" s="12" t="s">
        <v>346</v>
      </c>
      <c r="E188" s="40" t="s">
        <v>47</v>
      </c>
      <c r="F188" s="12"/>
      <c r="G188" s="12"/>
      <c r="H188" s="250">
        <f aca="true" t="shared" si="17" ref="H188:I191">H189</f>
        <v>100</v>
      </c>
      <c r="I188" s="250">
        <f t="shared" si="17"/>
        <v>84</v>
      </c>
      <c r="J188" s="250">
        <f t="shared" si="8"/>
        <v>84</v>
      </c>
      <c r="K188" s="250">
        <f t="shared" si="9"/>
        <v>16</v>
      </c>
    </row>
    <row r="189" spans="2:11" ht="38.25">
      <c r="B189" s="31" t="s">
        <v>44</v>
      </c>
      <c r="C189" s="12" t="s">
        <v>274</v>
      </c>
      <c r="D189" s="12" t="s">
        <v>346</v>
      </c>
      <c r="E189" s="40" t="s">
        <v>45</v>
      </c>
      <c r="F189" s="12"/>
      <c r="G189" s="12"/>
      <c r="H189" s="250">
        <f t="shared" si="17"/>
        <v>100</v>
      </c>
      <c r="I189" s="250">
        <f t="shared" si="17"/>
        <v>84</v>
      </c>
      <c r="J189" s="250">
        <f t="shared" si="8"/>
        <v>84</v>
      </c>
      <c r="K189" s="250">
        <f t="shared" si="9"/>
        <v>16</v>
      </c>
    </row>
    <row r="190" spans="2:11" ht="12.75">
      <c r="B190" s="13" t="s">
        <v>297</v>
      </c>
      <c r="C190" s="12" t="s">
        <v>274</v>
      </c>
      <c r="D190" s="12" t="s">
        <v>346</v>
      </c>
      <c r="E190" s="40" t="s">
        <v>45</v>
      </c>
      <c r="F190" s="12" t="s">
        <v>66</v>
      </c>
      <c r="G190" s="12"/>
      <c r="H190" s="250">
        <f t="shared" si="17"/>
        <v>100</v>
      </c>
      <c r="I190" s="250">
        <f t="shared" si="17"/>
        <v>84</v>
      </c>
      <c r="J190" s="250">
        <f t="shared" si="8"/>
        <v>84</v>
      </c>
      <c r="K190" s="250">
        <f t="shared" si="9"/>
        <v>16</v>
      </c>
    </row>
    <row r="191" spans="2:11" ht="12.75">
      <c r="B191" s="13" t="s">
        <v>460</v>
      </c>
      <c r="C191" s="12" t="s">
        <v>274</v>
      </c>
      <c r="D191" s="12" t="s">
        <v>346</v>
      </c>
      <c r="E191" s="40" t="s">
        <v>45</v>
      </c>
      <c r="F191" s="12" t="s">
        <v>461</v>
      </c>
      <c r="G191" s="12"/>
      <c r="H191" s="250">
        <f t="shared" si="17"/>
        <v>100</v>
      </c>
      <c r="I191" s="250">
        <f t="shared" si="17"/>
        <v>84</v>
      </c>
      <c r="J191" s="250">
        <f t="shared" si="8"/>
        <v>84</v>
      </c>
      <c r="K191" s="250">
        <f t="shared" si="9"/>
        <v>16</v>
      </c>
    </row>
    <row r="192" spans="2:11" ht="12.75">
      <c r="B192" s="13" t="s">
        <v>375</v>
      </c>
      <c r="C192" s="12" t="s">
        <v>274</v>
      </c>
      <c r="D192" s="12" t="s">
        <v>346</v>
      </c>
      <c r="E192" s="40" t="s">
        <v>45</v>
      </c>
      <c r="F192" s="12" t="s">
        <v>461</v>
      </c>
      <c r="G192" s="12">
        <v>2</v>
      </c>
      <c r="H192" s="249">
        <v>100</v>
      </c>
      <c r="I192" s="250">
        <v>84</v>
      </c>
      <c r="J192" s="250">
        <f t="shared" si="8"/>
        <v>84</v>
      </c>
      <c r="K192" s="250">
        <f t="shared" si="9"/>
        <v>16</v>
      </c>
    </row>
    <row r="193" spans="2:11" ht="12.75">
      <c r="B193" s="19" t="s">
        <v>59</v>
      </c>
      <c r="C193" s="11" t="s">
        <v>279</v>
      </c>
      <c r="D193" s="11"/>
      <c r="E193" s="11"/>
      <c r="F193" s="11"/>
      <c r="G193" s="11"/>
      <c r="H193" s="248">
        <f>H196+H202</f>
        <v>776.5</v>
      </c>
      <c r="I193" s="248">
        <f>I196+I202</f>
        <v>776.5</v>
      </c>
      <c r="J193" s="248">
        <f t="shared" si="8"/>
        <v>100</v>
      </c>
      <c r="K193" s="248">
        <f t="shared" si="9"/>
        <v>0</v>
      </c>
    </row>
    <row r="194" spans="2:11" ht="12.75">
      <c r="B194" s="21" t="s">
        <v>375</v>
      </c>
      <c r="C194" s="11"/>
      <c r="D194" s="11"/>
      <c r="E194" s="11"/>
      <c r="F194" s="11"/>
      <c r="G194" s="11" t="s">
        <v>316</v>
      </c>
      <c r="H194" s="248">
        <f>H207</f>
        <v>34.2</v>
      </c>
      <c r="I194" s="248">
        <f>I207</f>
        <v>34.2</v>
      </c>
      <c r="J194" s="248">
        <f t="shared" si="8"/>
        <v>100</v>
      </c>
      <c r="K194" s="248">
        <f t="shared" si="9"/>
        <v>0</v>
      </c>
    </row>
    <row r="195" spans="2:11" ht="12.75">
      <c r="B195" s="21" t="s">
        <v>314</v>
      </c>
      <c r="C195" s="11"/>
      <c r="D195" s="11"/>
      <c r="E195" s="11"/>
      <c r="F195" s="11"/>
      <c r="G195" s="11" t="s">
        <v>317</v>
      </c>
      <c r="H195" s="248">
        <f>H201</f>
        <v>742.3</v>
      </c>
      <c r="I195" s="248">
        <f>I201</f>
        <v>742.3</v>
      </c>
      <c r="J195" s="248">
        <f t="shared" si="8"/>
        <v>100</v>
      </c>
      <c r="K195" s="248">
        <f t="shared" si="9"/>
        <v>0</v>
      </c>
    </row>
    <row r="196" spans="2:11" ht="12.75">
      <c r="B196" s="13" t="s">
        <v>472</v>
      </c>
      <c r="C196" s="12" t="s">
        <v>279</v>
      </c>
      <c r="D196" s="12" t="s">
        <v>471</v>
      </c>
      <c r="E196" s="20"/>
      <c r="F196" s="12"/>
      <c r="G196" s="12"/>
      <c r="H196" s="250">
        <f aca="true" t="shared" si="18" ref="H196:I200">H197</f>
        <v>742.3</v>
      </c>
      <c r="I196" s="250">
        <f t="shared" si="18"/>
        <v>742.3</v>
      </c>
      <c r="J196" s="250">
        <f t="shared" si="8"/>
        <v>100</v>
      </c>
      <c r="K196" s="250">
        <f t="shared" si="9"/>
        <v>0</v>
      </c>
    </row>
    <row r="197" spans="2:11" ht="12.75">
      <c r="B197" s="13" t="s">
        <v>376</v>
      </c>
      <c r="C197" s="12" t="s">
        <v>279</v>
      </c>
      <c r="D197" s="12" t="s">
        <v>471</v>
      </c>
      <c r="E197" s="27" t="s">
        <v>33</v>
      </c>
      <c r="F197" s="11"/>
      <c r="G197" s="11"/>
      <c r="H197" s="250">
        <f t="shared" si="18"/>
        <v>742.3</v>
      </c>
      <c r="I197" s="250">
        <f t="shared" si="18"/>
        <v>742.3</v>
      </c>
      <c r="J197" s="250">
        <f t="shared" si="8"/>
        <v>100</v>
      </c>
      <c r="K197" s="250">
        <f t="shared" si="9"/>
        <v>0</v>
      </c>
    </row>
    <row r="198" spans="2:11" ht="25.5">
      <c r="B198" s="234" t="s">
        <v>147</v>
      </c>
      <c r="C198" s="12" t="s">
        <v>279</v>
      </c>
      <c r="D198" s="12" t="s">
        <v>471</v>
      </c>
      <c r="E198" s="40" t="s">
        <v>7</v>
      </c>
      <c r="F198" s="12"/>
      <c r="G198" s="12"/>
      <c r="H198" s="250">
        <f t="shared" si="18"/>
        <v>742.3</v>
      </c>
      <c r="I198" s="250">
        <f t="shared" si="18"/>
        <v>742.3</v>
      </c>
      <c r="J198" s="250">
        <f t="shared" si="8"/>
        <v>100</v>
      </c>
      <c r="K198" s="250">
        <f t="shared" si="9"/>
        <v>0</v>
      </c>
    </row>
    <row r="199" spans="2:11" ht="12.75">
      <c r="B199" s="13" t="s">
        <v>444</v>
      </c>
      <c r="C199" s="12" t="s">
        <v>279</v>
      </c>
      <c r="D199" s="12" t="s">
        <v>471</v>
      </c>
      <c r="E199" s="40" t="s">
        <v>7</v>
      </c>
      <c r="F199" s="12" t="s">
        <v>137</v>
      </c>
      <c r="G199" s="12"/>
      <c r="H199" s="250">
        <f t="shared" si="18"/>
        <v>742.3</v>
      </c>
      <c r="I199" s="250">
        <f t="shared" si="18"/>
        <v>742.3</v>
      </c>
      <c r="J199" s="250">
        <f t="shared" si="8"/>
        <v>100</v>
      </c>
      <c r="K199" s="250">
        <f t="shared" si="9"/>
        <v>0</v>
      </c>
    </row>
    <row r="200" spans="2:11" ht="12.75">
      <c r="B200" s="13" t="s">
        <v>446</v>
      </c>
      <c r="C200" s="12" t="s">
        <v>279</v>
      </c>
      <c r="D200" s="12" t="s">
        <v>471</v>
      </c>
      <c r="E200" s="40" t="s">
        <v>7</v>
      </c>
      <c r="F200" s="12" t="s">
        <v>445</v>
      </c>
      <c r="G200" s="12"/>
      <c r="H200" s="250">
        <f t="shared" si="18"/>
        <v>742.3</v>
      </c>
      <c r="I200" s="250">
        <f t="shared" si="18"/>
        <v>742.3</v>
      </c>
      <c r="J200" s="250">
        <f aca="true" t="shared" si="19" ref="J200:J263">I200/H200*100</f>
        <v>100</v>
      </c>
      <c r="K200" s="250">
        <f aca="true" t="shared" si="20" ref="K200:K263">H200-I200</f>
        <v>0</v>
      </c>
    </row>
    <row r="201" spans="2:11" ht="12.75">
      <c r="B201" s="13" t="s">
        <v>314</v>
      </c>
      <c r="C201" s="12" t="s">
        <v>279</v>
      </c>
      <c r="D201" s="12" t="s">
        <v>471</v>
      </c>
      <c r="E201" s="40" t="s">
        <v>7</v>
      </c>
      <c r="F201" s="12" t="s">
        <v>445</v>
      </c>
      <c r="G201" s="12" t="s">
        <v>317</v>
      </c>
      <c r="H201" s="249">
        <v>742.3</v>
      </c>
      <c r="I201" s="250">
        <v>742.3</v>
      </c>
      <c r="J201" s="250">
        <f t="shared" si="19"/>
        <v>100</v>
      </c>
      <c r="K201" s="250">
        <f t="shared" si="20"/>
        <v>0</v>
      </c>
    </row>
    <row r="202" spans="2:11" ht="12.75">
      <c r="B202" s="13" t="s">
        <v>58</v>
      </c>
      <c r="C202" s="12" t="s">
        <v>279</v>
      </c>
      <c r="D202" s="12" t="s">
        <v>280</v>
      </c>
      <c r="E202" s="12"/>
      <c r="F202" s="12"/>
      <c r="G202" s="12"/>
      <c r="H202" s="250">
        <f aca="true" t="shared" si="21" ref="H202:I206">H203</f>
        <v>34.2</v>
      </c>
      <c r="I202" s="250">
        <f t="shared" si="21"/>
        <v>34.2</v>
      </c>
      <c r="J202" s="250">
        <f t="shared" si="19"/>
        <v>100</v>
      </c>
      <c r="K202" s="250">
        <f t="shared" si="20"/>
        <v>0</v>
      </c>
    </row>
    <row r="203" spans="2:11" ht="12.75">
      <c r="B203" s="13" t="s">
        <v>376</v>
      </c>
      <c r="C203" s="12" t="s">
        <v>279</v>
      </c>
      <c r="D203" s="12" t="s">
        <v>280</v>
      </c>
      <c r="E203" s="36" t="s">
        <v>33</v>
      </c>
      <c r="F203" s="12"/>
      <c r="G203" s="12"/>
      <c r="H203" s="250">
        <f t="shared" si="21"/>
        <v>34.2</v>
      </c>
      <c r="I203" s="250">
        <f t="shared" si="21"/>
        <v>34.2</v>
      </c>
      <c r="J203" s="250">
        <f t="shared" si="19"/>
        <v>100</v>
      </c>
      <c r="K203" s="250">
        <f t="shared" si="20"/>
        <v>0</v>
      </c>
    </row>
    <row r="204" spans="2:11" ht="25.5">
      <c r="B204" s="233" t="s">
        <v>99</v>
      </c>
      <c r="C204" s="12" t="s">
        <v>279</v>
      </c>
      <c r="D204" s="12" t="s">
        <v>280</v>
      </c>
      <c r="E204" s="36" t="s">
        <v>262</v>
      </c>
      <c r="F204" s="12"/>
      <c r="G204" s="12"/>
      <c r="H204" s="250">
        <f t="shared" si="21"/>
        <v>34.2</v>
      </c>
      <c r="I204" s="250">
        <f t="shared" si="21"/>
        <v>34.2</v>
      </c>
      <c r="J204" s="250">
        <f t="shared" si="19"/>
        <v>100</v>
      </c>
      <c r="K204" s="250">
        <f t="shared" si="20"/>
        <v>0</v>
      </c>
    </row>
    <row r="205" spans="2:11" ht="12.75">
      <c r="B205" s="13" t="s">
        <v>467</v>
      </c>
      <c r="C205" s="12" t="s">
        <v>279</v>
      </c>
      <c r="D205" s="12" t="s">
        <v>280</v>
      </c>
      <c r="E205" s="36" t="s">
        <v>262</v>
      </c>
      <c r="F205" s="12" t="s">
        <v>381</v>
      </c>
      <c r="G205" s="12"/>
      <c r="H205" s="250">
        <f t="shared" si="21"/>
        <v>34.2</v>
      </c>
      <c r="I205" s="250">
        <f t="shared" si="21"/>
        <v>34.2</v>
      </c>
      <c r="J205" s="250">
        <f t="shared" si="19"/>
        <v>100</v>
      </c>
      <c r="K205" s="250">
        <f t="shared" si="20"/>
        <v>0</v>
      </c>
    </row>
    <row r="206" spans="2:11" ht="12.75">
      <c r="B206" s="13" t="s">
        <v>612</v>
      </c>
      <c r="C206" s="12" t="s">
        <v>279</v>
      </c>
      <c r="D206" s="12" t="s">
        <v>280</v>
      </c>
      <c r="E206" s="36" t="s">
        <v>262</v>
      </c>
      <c r="F206" s="12" t="s">
        <v>613</v>
      </c>
      <c r="G206" s="12"/>
      <c r="H206" s="250">
        <f t="shared" si="21"/>
        <v>34.2</v>
      </c>
      <c r="I206" s="250">
        <f t="shared" si="21"/>
        <v>34.2</v>
      </c>
      <c r="J206" s="250">
        <f t="shared" si="19"/>
        <v>100</v>
      </c>
      <c r="K206" s="250">
        <f t="shared" si="20"/>
        <v>0</v>
      </c>
    </row>
    <row r="207" spans="2:11" ht="12.75">
      <c r="B207" s="13" t="s">
        <v>375</v>
      </c>
      <c r="C207" s="12" t="s">
        <v>279</v>
      </c>
      <c r="D207" s="12" t="s">
        <v>280</v>
      </c>
      <c r="E207" s="36" t="s">
        <v>262</v>
      </c>
      <c r="F207" s="12" t="s">
        <v>613</v>
      </c>
      <c r="G207" s="12">
        <v>2</v>
      </c>
      <c r="H207" s="249">
        <v>34.2</v>
      </c>
      <c r="I207" s="250">
        <v>34.2</v>
      </c>
      <c r="J207" s="250">
        <f t="shared" si="19"/>
        <v>100</v>
      </c>
      <c r="K207" s="250">
        <f t="shared" si="20"/>
        <v>0</v>
      </c>
    </row>
    <row r="208" spans="2:11" ht="12.75" hidden="1">
      <c r="B208" s="21" t="s">
        <v>60</v>
      </c>
      <c r="C208" s="11" t="s">
        <v>281</v>
      </c>
      <c r="D208" s="11"/>
      <c r="E208" s="11"/>
      <c r="F208" s="11"/>
      <c r="G208" s="11"/>
      <c r="H208" s="247">
        <v>0</v>
      </c>
      <c r="I208" s="250"/>
      <c r="J208" s="250" t="e">
        <f t="shared" si="19"/>
        <v>#DIV/0!</v>
      </c>
      <c r="K208" s="250">
        <f t="shared" si="20"/>
        <v>0</v>
      </c>
    </row>
    <row r="209" spans="2:11" ht="12.75" hidden="1">
      <c r="B209" s="19" t="s">
        <v>375</v>
      </c>
      <c r="C209" s="11"/>
      <c r="D209" s="11"/>
      <c r="E209" s="11"/>
      <c r="F209" s="11"/>
      <c r="G209" s="11" t="s">
        <v>316</v>
      </c>
      <c r="H209" s="247">
        <v>0</v>
      </c>
      <c r="I209" s="250"/>
      <c r="J209" s="250" t="e">
        <f t="shared" si="19"/>
        <v>#DIV/0!</v>
      </c>
      <c r="K209" s="250">
        <f t="shared" si="20"/>
        <v>0</v>
      </c>
    </row>
    <row r="210" spans="2:11" ht="25.5" hidden="1">
      <c r="B210" s="13" t="s">
        <v>62</v>
      </c>
      <c r="C210" s="12" t="s">
        <v>281</v>
      </c>
      <c r="D210" s="12" t="s">
        <v>282</v>
      </c>
      <c r="E210" s="12"/>
      <c r="F210" s="12"/>
      <c r="G210" s="12"/>
      <c r="H210" s="249">
        <v>0</v>
      </c>
      <c r="I210" s="250"/>
      <c r="J210" s="250" t="e">
        <f t="shared" si="19"/>
        <v>#DIV/0!</v>
      </c>
      <c r="K210" s="250">
        <f t="shared" si="20"/>
        <v>0</v>
      </c>
    </row>
    <row r="211" spans="2:11" ht="12.75" hidden="1">
      <c r="B211" s="13" t="s">
        <v>376</v>
      </c>
      <c r="C211" s="12" t="s">
        <v>281</v>
      </c>
      <c r="D211" s="12" t="s">
        <v>282</v>
      </c>
      <c r="E211" s="36" t="s">
        <v>33</v>
      </c>
      <c r="F211" s="12"/>
      <c r="G211" s="12"/>
      <c r="H211" s="249">
        <v>0</v>
      </c>
      <c r="I211" s="250"/>
      <c r="J211" s="250" t="e">
        <f t="shared" si="19"/>
        <v>#DIV/0!</v>
      </c>
      <c r="K211" s="250">
        <f t="shared" si="20"/>
        <v>0</v>
      </c>
    </row>
    <row r="212" spans="2:11" ht="25.5" hidden="1">
      <c r="B212" s="233" t="s">
        <v>100</v>
      </c>
      <c r="C212" s="12" t="s">
        <v>281</v>
      </c>
      <c r="D212" s="12" t="s">
        <v>282</v>
      </c>
      <c r="E212" s="36" t="s">
        <v>263</v>
      </c>
      <c r="F212" s="12"/>
      <c r="G212" s="12"/>
      <c r="H212" s="249">
        <v>0</v>
      </c>
      <c r="I212" s="250"/>
      <c r="J212" s="250" t="e">
        <f t="shared" si="19"/>
        <v>#DIV/0!</v>
      </c>
      <c r="K212" s="250">
        <f t="shared" si="20"/>
        <v>0</v>
      </c>
    </row>
    <row r="213" spans="2:11" ht="12.75" hidden="1">
      <c r="B213" s="13" t="s">
        <v>467</v>
      </c>
      <c r="C213" s="12" t="s">
        <v>281</v>
      </c>
      <c r="D213" s="12" t="s">
        <v>282</v>
      </c>
      <c r="E213" s="36" t="s">
        <v>263</v>
      </c>
      <c r="F213" s="12" t="s">
        <v>381</v>
      </c>
      <c r="G213" s="12"/>
      <c r="H213" s="249">
        <v>0</v>
      </c>
      <c r="I213" s="250"/>
      <c r="J213" s="250" t="e">
        <f t="shared" si="19"/>
        <v>#DIV/0!</v>
      </c>
      <c r="K213" s="250">
        <f t="shared" si="20"/>
        <v>0</v>
      </c>
    </row>
    <row r="214" spans="2:11" ht="12.75" hidden="1">
      <c r="B214" s="13" t="s">
        <v>612</v>
      </c>
      <c r="C214" s="12" t="s">
        <v>281</v>
      </c>
      <c r="D214" s="12" t="s">
        <v>282</v>
      </c>
      <c r="E214" s="36" t="s">
        <v>263</v>
      </c>
      <c r="F214" s="12" t="s">
        <v>613</v>
      </c>
      <c r="G214" s="12"/>
      <c r="H214" s="249">
        <v>0</v>
      </c>
      <c r="I214" s="250"/>
      <c r="J214" s="250" t="e">
        <f t="shared" si="19"/>
        <v>#DIV/0!</v>
      </c>
      <c r="K214" s="250">
        <f t="shared" si="20"/>
        <v>0</v>
      </c>
    </row>
    <row r="215" spans="2:11" ht="12.75" hidden="1">
      <c r="B215" s="13" t="s">
        <v>375</v>
      </c>
      <c r="C215" s="12" t="s">
        <v>281</v>
      </c>
      <c r="D215" s="12" t="s">
        <v>282</v>
      </c>
      <c r="E215" s="36" t="s">
        <v>263</v>
      </c>
      <c r="F215" s="12" t="s">
        <v>613</v>
      </c>
      <c r="G215" s="12">
        <v>2</v>
      </c>
      <c r="H215" s="249">
        <v>0</v>
      </c>
      <c r="I215" s="250"/>
      <c r="J215" s="250" t="e">
        <f t="shared" si="19"/>
        <v>#DIV/0!</v>
      </c>
      <c r="K215" s="250">
        <f t="shared" si="20"/>
        <v>0</v>
      </c>
    </row>
    <row r="216" spans="2:11" ht="12.75">
      <c r="B216" s="21" t="s">
        <v>356</v>
      </c>
      <c r="C216" s="11" t="s">
        <v>283</v>
      </c>
      <c r="D216" s="11"/>
      <c r="E216" s="11"/>
      <c r="F216" s="11"/>
      <c r="G216" s="11"/>
      <c r="H216" s="248">
        <f>H219+H225+H231</f>
        <v>17161</v>
      </c>
      <c r="I216" s="248">
        <f>I219+I225+I231</f>
        <v>5509.299999999999</v>
      </c>
      <c r="J216" s="248">
        <f t="shared" si="19"/>
        <v>32.10360701590816</v>
      </c>
      <c r="K216" s="248">
        <f t="shared" si="20"/>
        <v>11651.7</v>
      </c>
    </row>
    <row r="217" spans="2:11" ht="12.75">
      <c r="B217" s="19" t="s">
        <v>375</v>
      </c>
      <c r="C217" s="11"/>
      <c r="D217" s="11"/>
      <c r="E217" s="11"/>
      <c r="F217" s="11"/>
      <c r="G217" s="11" t="s">
        <v>316</v>
      </c>
      <c r="H217" s="248">
        <f>H224+H230+H236+H243</f>
        <v>4819.599999999999</v>
      </c>
      <c r="I217" s="248">
        <f>I224+I230+I236+I243</f>
        <v>4819.599999999999</v>
      </c>
      <c r="J217" s="248">
        <f t="shared" si="19"/>
        <v>100</v>
      </c>
      <c r="K217" s="248">
        <f t="shared" si="20"/>
        <v>0</v>
      </c>
    </row>
    <row r="218" spans="2:11" ht="12.75">
      <c r="B218" s="21" t="s">
        <v>313</v>
      </c>
      <c r="C218" s="11"/>
      <c r="D218" s="11"/>
      <c r="E218" s="11"/>
      <c r="F218" s="11"/>
      <c r="G218" s="11" t="s">
        <v>37</v>
      </c>
      <c r="H218" s="248">
        <f>H240</f>
        <v>12341.4</v>
      </c>
      <c r="I218" s="248">
        <f>I240</f>
        <v>689.7</v>
      </c>
      <c r="J218" s="248">
        <f t="shared" si="19"/>
        <v>5.588506976518062</v>
      </c>
      <c r="K218" s="248">
        <f t="shared" si="20"/>
        <v>11651.699999999999</v>
      </c>
    </row>
    <row r="219" spans="2:11" ht="12.75">
      <c r="B219" s="13" t="s">
        <v>348</v>
      </c>
      <c r="C219" s="12" t="s">
        <v>283</v>
      </c>
      <c r="D219" s="12" t="s">
        <v>347</v>
      </c>
      <c r="E219" s="12"/>
      <c r="F219" s="12"/>
      <c r="G219" s="12"/>
      <c r="H219" s="250">
        <f aca="true" t="shared" si="22" ref="H219:I223">H220</f>
        <v>10.4</v>
      </c>
      <c r="I219" s="250">
        <f t="shared" si="22"/>
        <v>10.4</v>
      </c>
      <c r="J219" s="250">
        <f t="shared" si="19"/>
        <v>100</v>
      </c>
      <c r="K219" s="250">
        <f t="shared" si="20"/>
        <v>0</v>
      </c>
    </row>
    <row r="220" spans="2:11" ht="25.5">
      <c r="B220" s="31" t="s">
        <v>176</v>
      </c>
      <c r="C220" s="40" t="s">
        <v>283</v>
      </c>
      <c r="D220" s="40" t="s">
        <v>347</v>
      </c>
      <c r="E220" s="36" t="s">
        <v>13</v>
      </c>
      <c r="F220" s="40"/>
      <c r="G220" s="40"/>
      <c r="H220" s="250">
        <f t="shared" si="22"/>
        <v>10.4</v>
      </c>
      <c r="I220" s="250">
        <f t="shared" si="22"/>
        <v>10.4</v>
      </c>
      <c r="J220" s="250">
        <f t="shared" si="19"/>
        <v>100</v>
      </c>
      <c r="K220" s="250">
        <f t="shared" si="20"/>
        <v>0</v>
      </c>
    </row>
    <row r="221" spans="2:11" ht="38.25">
      <c r="B221" s="234" t="s">
        <v>485</v>
      </c>
      <c r="C221" s="40" t="s">
        <v>283</v>
      </c>
      <c r="D221" s="40" t="s">
        <v>347</v>
      </c>
      <c r="E221" s="36" t="s">
        <v>12</v>
      </c>
      <c r="F221" s="40"/>
      <c r="G221" s="40"/>
      <c r="H221" s="250">
        <f t="shared" si="22"/>
        <v>10.4</v>
      </c>
      <c r="I221" s="250">
        <f t="shared" si="22"/>
        <v>10.4</v>
      </c>
      <c r="J221" s="250">
        <f t="shared" si="19"/>
        <v>100</v>
      </c>
      <c r="K221" s="250">
        <f t="shared" si="20"/>
        <v>0</v>
      </c>
    </row>
    <row r="222" spans="2:11" ht="12.75">
      <c r="B222" s="31" t="s">
        <v>140</v>
      </c>
      <c r="C222" s="40" t="s">
        <v>283</v>
      </c>
      <c r="D222" s="40" t="s">
        <v>347</v>
      </c>
      <c r="E222" s="36" t="s">
        <v>12</v>
      </c>
      <c r="F222" s="40" t="s">
        <v>141</v>
      </c>
      <c r="G222" s="40"/>
      <c r="H222" s="250">
        <f t="shared" si="22"/>
        <v>10.4</v>
      </c>
      <c r="I222" s="250">
        <f t="shared" si="22"/>
        <v>10.4</v>
      </c>
      <c r="J222" s="250">
        <f t="shared" si="19"/>
        <v>100</v>
      </c>
      <c r="K222" s="250">
        <f t="shared" si="20"/>
        <v>0</v>
      </c>
    </row>
    <row r="223" spans="2:11" ht="12.75">
      <c r="B223" s="31" t="s">
        <v>293</v>
      </c>
      <c r="C223" s="40" t="s">
        <v>283</v>
      </c>
      <c r="D223" s="40" t="s">
        <v>347</v>
      </c>
      <c r="E223" s="36" t="s">
        <v>12</v>
      </c>
      <c r="F223" s="40">
        <v>610</v>
      </c>
      <c r="G223" s="40"/>
      <c r="H223" s="250">
        <f t="shared" si="22"/>
        <v>10.4</v>
      </c>
      <c r="I223" s="250">
        <f t="shared" si="22"/>
        <v>10.4</v>
      </c>
      <c r="J223" s="250">
        <f t="shared" si="19"/>
        <v>100</v>
      </c>
      <c r="K223" s="250">
        <f t="shared" si="20"/>
        <v>0</v>
      </c>
    </row>
    <row r="224" spans="2:11" ht="12.75">
      <c r="B224" s="31" t="s">
        <v>375</v>
      </c>
      <c r="C224" s="40" t="s">
        <v>283</v>
      </c>
      <c r="D224" s="40" t="s">
        <v>347</v>
      </c>
      <c r="E224" s="36" t="s">
        <v>12</v>
      </c>
      <c r="F224" s="40">
        <v>610</v>
      </c>
      <c r="G224" s="40">
        <v>2</v>
      </c>
      <c r="H224" s="249">
        <v>10.4</v>
      </c>
      <c r="I224" s="250">
        <v>10.4</v>
      </c>
      <c r="J224" s="250">
        <f t="shared" si="19"/>
        <v>100</v>
      </c>
      <c r="K224" s="250">
        <f t="shared" si="20"/>
        <v>0</v>
      </c>
    </row>
    <row r="225" spans="2:11" ht="12.75">
      <c r="B225" s="13" t="s">
        <v>272</v>
      </c>
      <c r="C225" s="12" t="s">
        <v>283</v>
      </c>
      <c r="D225" s="12" t="s">
        <v>271</v>
      </c>
      <c r="E225" s="12"/>
      <c r="F225" s="12"/>
      <c r="G225" s="12"/>
      <c r="H225" s="250">
        <f aca="true" t="shared" si="23" ref="H225:I229">H226</f>
        <v>428</v>
      </c>
      <c r="I225" s="250">
        <f t="shared" si="23"/>
        <v>428</v>
      </c>
      <c r="J225" s="250">
        <f t="shared" si="19"/>
        <v>100</v>
      </c>
      <c r="K225" s="250">
        <f t="shared" si="20"/>
        <v>0</v>
      </c>
    </row>
    <row r="226" spans="2:11" ht="12.75">
      <c r="B226" s="13" t="s">
        <v>376</v>
      </c>
      <c r="C226" s="12" t="s">
        <v>283</v>
      </c>
      <c r="D226" s="12" t="s">
        <v>271</v>
      </c>
      <c r="E226" s="27" t="s">
        <v>33</v>
      </c>
      <c r="F226" s="12"/>
      <c r="G226" s="12"/>
      <c r="H226" s="250">
        <f t="shared" si="23"/>
        <v>428</v>
      </c>
      <c r="I226" s="250">
        <f t="shared" si="23"/>
        <v>428</v>
      </c>
      <c r="J226" s="250">
        <f t="shared" si="19"/>
        <v>100</v>
      </c>
      <c r="K226" s="250">
        <f t="shared" si="20"/>
        <v>0</v>
      </c>
    </row>
    <row r="227" spans="2:11" ht="12.75">
      <c r="B227" s="233" t="s">
        <v>101</v>
      </c>
      <c r="C227" s="12" t="s">
        <v>283</v>
      </c>
      <c r="D227" s="12" t="s">
        <v>271</v>
      </c>
      <c r="E227" s="36" t="s">
        <v>264</v>
      </c>
      <c r="F227" s="12"/>
      <c r="G227" s="12"/>
      <c r="H227" s="250">
        <f t="shared" si="23"/>
        <v>428</v>
      </c>
      <c r="I227" s="250">
        <f t="shared" si="23"/>
        <v>428</v>
      </c>
      <c r="J227" s="250">
        <f t="shared" si="19"/>
        <v>100</v>
      </c>
      <c r="K227" s="250">
        <f t="shared" si="20"/>
        <v>0</v>
      </c>
    </row>
    <row r="228" spans="2:11" ht="12.75">
      <c r="B228" s="13" t="s">
        <v>297</v>
      </c>
      <c r="C228" s="12" t="s">
        <v>283</v>
      </c>
      <c r="D228" s="12" t="s">
        <v>271</v>
      </c>
      <c r="E228" s="36" t="s">
        <v>264</v>
      </c>
      <c r="F228" s="12" t="s">
        <v>66</v>
      </c>
      <c r="G228" s="12"/>
      <c r="H228" s="250">
        <f t="shared" si="23"/>
        <v>428</v>
      </c>
      <c r="I228" s="250">
        <f t="shared" si="23"/>
        <v>428</v>
      </c>
      <c r="J228" s="250">
        <f t="shared" si="19"/>
        <v>100</v>
      </c>
      <c r="K228" s="250">
        <f t="shared" si="20"/>
        <v>0</v>
      </c>
    </row>
    <row r="229" spans="2:11" ht="25.5">
      <c r="B229" s="13" t="s">
        <v>288</v>
      </c>
      <c r="C229" s="12" t="s">
        <v>283</v>
      </c>
      <c r="D229" s="12" t="s">
        <v>271</v>
      </c>
      <c r="E229" s="36" t="s">
        <v>264</v>
      </c>
      <c r="F229" s="12" t="s">
        <v>15</v>
      </c>
      <c r="G229" s="12"/>
      <c r="H229" s="250">
        <f t="shared" si="23"/>
        <v>428</v>
      </c>
      <c r="I229" s="250">
        <f t="shared" si="23"/>
        <v>428</v>
      </c>
      <c r="J229" s="250">
        <f t="shared" si="19"/>
        <v>100</v>
      </c>
      <c r="K229" s="250">
        <f t="shared" si="20"/>
        <v>0</v>
      </c>
    </row>
    <row r="230" spans="2:11" ht="12.75">
      <c r="B230" s="13" t="s">
        <v>375</v>
      </c>
      <c r="C230" s="12" t="s">
        <v>283</v>
      </c>
      <c r="D230" s="12" t="s">
        <v>271</v>
      </c>
      <c r="E230" s="36" t="s">
        <v>264</v>
      </c>
      <c r="F230" s="12" t="s">
        <v>15</v>
      </c>
      <c r="G230" s="12">
        <v>2</v>
      </c>
      <c r="H230" s="249">
        <v>428</v>
      </c>
      <c r="I230" s="250">
        <v>428</v>
      </c>
      <c r="J230" s="250">
        <f t="shared" si="19"/>
        <v>100</v>
      </c>
      <c r="K230" s="250">
        <f t="shared" si="20"/>
        <v>0</v>
      </c>
    </row>
    <row r="231" spans="2:11" ht="12.75">
      <c r="B231" s="31" t="s">
        <v>175</v>
      </c>
      <c r="C231" s="40" t="s">
        <v>283</v>
      </c>
      <c r="D231" s="40" t="s">
        <v>174</v>
      </c>
      <c r="E231" s="40"/>
      <c r="F231" s="40"/>
      <c r="G231" s="40"/>
      <c r="H231" s="250">
        <f>H232</f>
        <v>16722.6</v>
      </c>
      <c r="I231" s="250">
        <f>I232</f>
        <v>5070.9</v>
      </c>
      <c r="J231" s="250">
        <f t="shared" si="19"/>
        <v>30.323633884683005</v>
      </c>
      <c r="K231" s="250">
        <f t="shared" si="20"/>
        <v>11651.699999999999</v>
      </c>
    </row>
    <row r="232" spans="2:11" ht="25.5">
      <c r="B232" s="76" t="s">
        <v>233</v>
      </c>
      <c r="C232" s="40" t="s">
        <v>283</v>
      </c>
      <c r="D232" s="40" t="s">
        <v>174</v>
      </c>
      <c r="E232" s="77" t="s">
        <v>21</v>
      </c>
      <c r="F232" s="40"/>
      <c r="G232" s="40"/>
      <c r="H232" s="250">
        <f>H233+H237+H241</f>
        <v>16722.6</v>
      </c>
      <c r="I232" s="250">
        <f>I233+I237+I241</f>
        <v>5070.9</v>
      </c>
      <c r="J232" s="250">
        <f t="shared" si="19"/>
        <v>30.323633884683005</v>
      </c>
      <c r="K232" s="250">
        <f t="shared" si="20"/>
        <v>11651.699999999999</v>
      </c>
    </row>
    <row r="233" spans="2:11" ht="25.5">
      <c r="B233" s="238" t="s">
        <v>202</v>
      </c>
      <c r="C233" s="40" t="s">
        <v>283</v>
      </c>
      <c r="D233" s="40" t="s">
        <v>174</v>
      </c>
      <c r="E233" s="77" t="s">
        <v>22</v>
      </c>
      <c r="F233" s="40"/>
      <c r="G233" s="40"/>
      <c r="H233" s="250">
        <f aca="true" t="shared" si="24" ref="H233:I235">H234</f>
        <v>4374.2</v>
      </c>
      <c r="I233" s="250">
        <f t="shared" si="24"/>
        <v>4374.2</v>
      </c>
      <c r="J233" s="250">
        <f t="shared" si="19"/>
        <v>100</v>
      </c>
      <c r="K233" s="250">
        <f t="shared" si="20"/>
        <v>0</v>
      </c>
    </row>
    <row r="234" spans="2:11" ht="12.75">
      <c r="B234" s="31" t="s">
        <v>467</v>
      </c>
      <c r="C234" s="40" t="s">
        <v>283</v>
      </c>
      <c r="D234" s="40" t="s">
        <v>174</v>
      </c>
      <c r="E234" s="77" t="s">
        <v>22</v>
      </c>
      <c r="F234" s="40" t="s">
        <v>381</v>
      </c>
      <c r="G234" s="40"/>
      <c r="H234" s="250">
        <f t="shared" si="24"/>
        <v>4374.2</v>
      </c>
      <c r="I234" s="250">
        <f t="shared" si="24"/>
        <v>4374.2</v>
      </c>
      <c r="J234" s="250">
        <f t="shared" si="19"/>
        <v>100</v>
      </c>
      <c r="K234" s="250">
        <f t="shared" si="20"/>
        <v>0</v>
      </c>
    </row>
    <row r="235" spans="2:11" ht="12.75">
      <c r="B235" s="31" t="s">
        <v>612</v>
      </c>
      <c r="C235" s="40" t="s">
        <v>283</v>
      </c>
      <c r="D235" s="40" t="s">
        <v>174</v>
      </c>
      <c r="E235" s="77" t="s">
        <v>22</v>
      </c>
      <c r="F235" s="40" t="s">
        <v>613</v>
      </c>
      <c r="G235" s="40"/>
      <c r="H235" s="250">
        <f t="shared" si="24"/>
        <v>4374.2</v>
      </c>
      <c r="I235" s="250">
        <f t="shared" si="24"/>
        <v>4374.2</v>
      </c>
      <c r="J235" s="250">
        <f t="shared" si="19"/>
        <v>100</v>
      </c>
      <c r="K235" s="250">
        <f t="shared" si="20"/>
        <v>0</v>
      </c>
    </row>
    <row r="236" spans="2:11" ht="12.75">
      <c r="B236" s="31" t="s">
        <v>375</v>
      </c>
      <c r="C236" s="40" t="s">
        <v>283</v>
      </c>
      <c r="D236" s="40" t="s">
        <v>174</v>
      </c>
      <c r="E236" s="77" t="s">
        <v>22</v>
      </c>
      <c r="F236" s="40" t="s">
        <v>613</v>
      </c>
      <c r="G236" s="40">
        <v>2</v>
      </c>
      <c r="H236" s="249">
        <v>4374.2</v>
      </c>
      <c r="I236" s="250">
        <v>4374.2</v>
      </c>
      <c r="J236" s="250">
        <f t="shared" si="19"/>
        <v>100</v>
      </c>
      <c r="K236" s="250">
        <f t="shared" si="20"/>
        <v>0</v>
      </c>
    </row>
    <row r="237" spans="2:11" ht="25.5">
      <c r="B237" s="31" t="s">
        <v>114</v>
      </c>
      <c r="C237" s="40" t="s">
        <v>283</v>
      </c>
      <c r="D237" s="40" t="s">
        <v>174</v>
      </c>
      <c r="E237" s="125" t="s">
        <v>512</v>
      </c>
      <c r="F237" s="40"/>
      <c r="G237" s="40"/>
      <c r="H237" s="250">
        <f aca="true" t="shared" si="25" ref="H237:I239">H238</f>
        <v>12341.4</v>
      </c>
      <c r="I237" s="250">
        <f t="shared" si="25"/>
        <v>689.7</v>
      </c>
      <c r="J237" s="250">
        <f t="shared" si="19"/>
        <v>5.588506976518062</v>
      </c>
      <c r="K237" s="250">
        <f t="shared" si="20"/>
        <v>11651.699999999999</v>
      </c>
    </row>
    <row r="238" spans="2:11" ht="12.75">
      <c r="B238" s="31" t="s">
        <v>467</v>
      </c>
      <c r="C238" s="40" t="s">
        <v>283</v>
      </c>
      <c r="D238" s="40" t="s">
        <v>174</v>
      </c>
      <c r="E238" s="125" t="s">
        <v>512</v>
      </c>
      <c r="F238" s="40" t="s">
        <v>381</v>
      </c>
      <c r="G238" s="40"/>
      <c r="H238" s="250">
        <f t="shared" si="25"/>
        <v>12341.4</v>
      </c>
      <c r="I238" s="250">
        <f t="shared" si="25"/>
        <v>689.7</v>
      </c>
      <c r="J238" s="250">
        <f t="shared" si="19"/>
        <v>5.588506976518062</v>
      </c>
      <c r="K238" s="250">
        <f t="shared" si="20"/>
        <v>11651.699999999999</v>
      </c>
    </row>
    <row r="239" spans="2:11" ht="12.75">
      <c r="B239" s="31" t="s">
        <v>612</v>
      </c>
      <c r="C239" s="40" t="s">
        <v>283</v>
      </c>
      <c r="D239" s="40" t="s">
        <v>174</v>
      </c>
      <c r="E239" s="125" t="s">
        <v>512</v>
      </c>
      <c r="F239" s="40" t="s">
        <v>613</v>
      </c>
      <c r="G239" s="40"/>
      <c r="H239" s="250">
        <f t="shared" si="25"/>
        <v>12341.4</v>
      </c>
      <c r="I239" s="250">
        <f t="shared" si="25"/>
        <v>689.7</v>
      </c>
      <c r="J239" s="250">
        <f t="shared" si="19"/>
        <v>5.588506976518062</v>
      </c>
      <c r="K239" s="250">
        <f t="shared" si="20"/>
        <v>11651.699999999999</v>
      </c>
    </row>
    <row r="240" spans="2:11" ht="12.75">
      <c r="B240" s="13" t="s">
        <v>313</v>
      </c>
      <c r="C240" s="40" t="s">
        <v>283</v>
      </c>
      <c r="D240" s="40" t="s">
        <v>174</v>
      </c>
      <c r="E240" s="125" t="s">
        <v>512</v>
      </c>
      <c r="F240" s="40" t="s">
        <v>613</v>
      </c>
      <c r="G240" s="40" t="s">
        <v>37</v>
      </c>
      <c r="H240" s="249">
        <v>12341.4</v>
      </c>
      <c r="I240" s="250">
        <v>689.7</v>
      </c>
      <c r="J240" s="250">
        <f t="shared" si="19"/>
        <v>5.588506976518062</v>
      </c>
      <c r="K240" s="250">
        <f t="shared" si="20"/>
        <v>11651.699999999999</v>
      </c>
    </row>
    <row r="241" spans="2:11" ht="38.25">
      <c r="B241" s="13" t="s">
        <v>647</v>
      </c>
      <c r="C241" s="40" t="s">
        <v>283</v>
      </c>
      <c r="D241" s="126" t="s">
        <v>174</v>
      </c>
      <c r="E241" s="126" t="s">
        <v>234</v>
      </c>
      <c r="F241" s="126"/>
      <c r="G241" s="40"/>
      <c r="H241" s="250">
        <f>H242</f>
        <v>7</v>
      </c>
      <c r="I241" s="250">
        <f>I242</f>
        <v>7</v>
      </c>
      <c r="J241" s="250">
        <f t="shared" si="19"/>
        <v>100</v>
      </c>
      <c r="K241" s="250">
        <f t="shared" si="20"/>
        <v>0</v>
      </c>
    </row>
    <row r="242" spans="2:11" ht="12.75">
      <c r="B242" s="31" t="s">
        <v>612</v>
      </c>
      <c r="C242" s="40" t="s">
        <v>283</v>
      </c>
      <c r="D242" s="126" t="s">
        <v>174</v>
      </c>
      <c r="E242" s="126" t="s">
        <v>234</v>
      </c>
      <c r="F242" s="126" t="s">
        <v>613</v>
      </c>
      <c r="G242" s="40"/>
      <c r="H242" s="250">
        <f>H243</f>
        <v>7</v>
      </c>
      <c r="I242" s="250">
        <f>I243</f>
        <v>7</v>
      </c>
      <c r="J242" s="250">
        <f t="shared" si="19"/>
        <v>100</v>
      </c>
      <c r="K242" s="250">
        <f t="shared" si="20"/>
        <v>0</v>
      </c>
    </row>
    <row r="243" spans="2:11" ht="12.75">
      <c r="B243" s="31" t="s">
        <v>375</v>
      </c>
      <c r="C243" s="40" t="s">
        <v>283</v>
      </c>
      <c r="D243" s="126" t="s">
        <v>174</v>
      </c>
      <c r="E243" s="126" t="s">
        <v>234</v>
      </c>
      <c r="F243" s="126" t="s">
        <v>613</v>
      </c>
      <c r="G243" s="40" t="s">
        <v>316</v>
      </c>
      <c r="H243" s="249">
        <v>7</v>
      </c>
      <c r="I243" s="250">
        <v>7</v>
      </c>
      <c r="J243" s="250">
        <f t="shared" si="19"/>
        <v>100</v>
      </c>
      <c r="K243" s="250">
        <f t="shared" si="20"/>
        <v>0</v>
      </c>
    </row>
    <row r="244" spans="2:11" ht="12.75">
      <c r="B244" s="19" t="s">
        <v>357</v>
      </c>
      <c r="C244" s="65" t="s">
        <v>284</v>
      </c>
      <c r="D244" s="65"/>
      <c r="E244" s="65"/>
      <c r="F244" s="65"/>
      <c r="G244" s="65"/>
      <c r="H244" s="248">
        <f>H247+H253+H259</f>
        <v>1194.6</v>
      </c>
      <c r="I244" s="248">
        <f>I247+I253+I259</f>
        <v>1194.6</v>
      </c>
      <c r="J244" s="248">
        <f t="shared" si="19"/>
        <v>100</v>
      </c>
      <c r="K244" s="248">
        <f t="shared" si="20"/>
        <v>0</v>
      </c>
    </row>
    <row r="245" spans="2:11" ht="12.75">
      <c r="B245" s="21" t="s">
        <v>375</v>
      </c>
      <c r="C245" s="65"/>
      <c r="D245" s="65"/>
      <c r="E245" s="65"/>
      <c r="F245" s="65"/>
      <c r="G245" s="65" t="s">
        <v>316</v>
      </c>
      <c r="H245" s="248">
        <f>H252+H268</f>
        <v>381.1</v>
      </c>
      <c r="I245" s="248">
        <f>I252+I268</f>
        <v>381.1</v>
      </c>
      <c r="J245" s="248">
        <f t="shared" si="19"/>
        <v>100</v>
      </c>
      <c r="K245" s="248">
        <f t="shared" si="20"/>
        <v>0</v>
      </c>
    </row>
    <row r="246" spans="2:11" ht="12.75">
      <c r="B246" s="21" t="s">
        <v>313</v>
      </c>
      <c r="C246" s="65"/>
      <c r="D246" s="65"/>
      <c r="E246" s="65"/>
      <c r="F246" s="65"/>
      <c r="G246" s="65" t="s">
        <v>37</v>
      </c>
      <c r="H246" s="248">
        <f>H258+H264+H274</f>
        <v>813.5</v>
      </c>
      <c r="I246" s="248">
        <f>I258+I264+I274</f>
        <v>813.5</v>
      </c>
      <c r="J246" s="248">
        <f t="shared" si="19"/>
        <v>100</v>
      </c>
      <c r="K246" s="248">
        <f t="shared" si="20"/>
        <v>0</v>
      </c>
    </row>
    <row r="247" spans="2:11" ht="12.75">
      <c r="B247" s="13" t="s">
        <v>342</v>
      </c>
      <c r="C247" s="12" t="s">
        <v>284</v>
      </c>
      <c r="D247" s="12" t="s">
        <v>341</v>
      </c>
      <c r="E247" s="12"/>
      <c r="F247" s="12"/>
      <c r="G247" s="12"/>
      <c r="H247" s="250">
        <f aca="true" t="shared" si="26" ref="H247:I251">H248</f>
        <v>173.3</v>
      </c>
      <c r="I247" s="250">
        <f t="shared" si="26"/>
        <v>173.3</v>
      </c>
      <c r="J247" s="250">
        <f t="shared" si="19"/>
        <v>100</v>
      </c>
      <c r="K247" s="250">
        <f t="shared" si="20"/>
        <v>0</v>
      </c>
    </row>
    <row r="248" spans="2:11" ht="12.75">
      <c r="B248" s="13" t="s">
        <v>376</v>
      </c>
      <c r="C248" s="12" t="s">
        <v>284</v>
      </c>
      <c r="D248" s="12" t="s">
        <v>341</v>
      </c>
      <c r="E248" s="36" t="s">
        <v>33</v>
      </c>
      <c r="F248" s="12"/>
      <c r="G248" s="12"/>
      <c r="H248" s="250">
        <f t="shared" si="26"/>
        <v>173.3</v>
      </c>
      <c r="I248" s="250">
        <f t="shared" si="26"/>
        <v>173.3</v>
      </c>
      <c r="J248" s="250">
        <f t="shared" si="19"/>
        <v>100</v>
      </c>
      <c r="K248" s="250">
        <f t="shared" si="20"/>
        <v>0</v>
      </c>
    </row>
    <row r="249" spans="2:11" ht="25.5">
      <c r="B249" s="234" t="s">
        <v>16</v>
      </c>
      <c r="C249" s="12" t="s">
        <v>284</v>
      </c>
      <c r="D249" s="12" t="s">
        <v>341</v>
      </c>
      <c r="E249" s="36" t="s">
        <v>498</v>
      </c>
      <c r="F249" s="12"/>
      <c r="G249" s="12"/>
      <c r="H249" s="250">
        <f t="shared" si="26"/>
        <v>173.3</v>
      </c>
      <c r="I249" s="250">
        <f t="shared" si="26"/>
        <v>173.3</v>
      </c>
      <c r="J249" s="250">
        <f t="shared" si="19"/>
        <v>100</v>
      </c>
      <c r="K249" s="250">
        <f t="shared" si="20"/>
        <v>0</v>
      </c>
    </row>
    <row r="250" spans="2:11" ht="12.75">
      <c r="B250" s="13" t="s">
        <v>467</v>
      </c>
      <c r="C250" s="12" t="s">
        <v>284</v>
      </c>
      <c r="D250" s="12" t="s">
        <v>341</v>
      </c>
      <c r="E250" s="36" t="s">
        <v>498</v>
      </c>
      <c r="F250" s="12" t="s">
        <v>381</v>
      </c>
      <c r="G250" s="122"/>
      <c r="H250" s="250">
        <f t="shared" si="26"/>
        <v>173.3</v>
      </c>
      <c r="I250" s="250">
        <f t="shared" si="26"/>
        <v>173.3</v>
      </c>
      <c r="J250" s="250">
        <f t="shared" si="19"/>
        <v>100</v>
      </c>
      <c r="K250" s="250">
        <f t="shared" si="20"/>
        <v>0</v>
      </c>
    </row>
    <row r="251" spans="2:11" ht="12.75">
      <c r="B251" s="13" t="s">
        <v>612</v>
      </c>
      <c r="C251" s="12" t="s">
        <v>284</v>
      </c>
      <c r="D251" s="12" t="s">
        <v>341</v>
      </c>
      <c r="E251" s="36" t="s">
        <v>498</v>
      </c>
      <c r="F251" s="12" t="s">
        <v>613</v>
      </c>
      <c r="G251" s="12"/>
      <c r="H251" s="250">
        <f t="shared" si="26"/>
        <v>173.3</v>
      </c>
      <c r="I251" s="250">
        <f t="shared" si="26"/>
        <v>173.3</v>
      </c>
      <c r="J251" s="250">
        <f t="shared" si="19"/>
        <v>100</v>
      </c>
      <c r="K251" s="250">
        <f t="shared" si="20"/>
        <v>0</v>
      </c>
    </row>
    <row r="252" spans="2:11" ht="12.75">
      <c r="B252" s="13" t="s">
        <v>375</v>
      </c>
      <c r="C252" s="12" t="s">
        <v>284</v>
      </c>
      <c r="D252" s="12" t="s">
        <v>341</v>
      </c>
      <c r="E252" s="36" t="s">
        <v>498</v>
      </c>
      <c r="F252" s="12" t="s">
        <v>613</v>
      </c>
      <c r="G252" s="12">
        <v>2</v>
      </c>
      <c r="H252" s="249">
        <v>173.3</v>
      </c>
      <c r="I252" s="250">
        <v>173.3</v>
      </c>
      <c r="J252" s="250">
        <f t="shared" si="19"/>
        <v>100</v>
      </c>
      <c r="K252" s="250">
        <f t="shared" si="20"/>
        <v>0</v>
      </c>
    </row>
    <row r="253" spans="2:11" ht="12.75">
      <c r="B253" s="239" t="s">
        <v>594</v>
      </c>
      <c r="C253" s="127" t="s">
        <v>284</v>
      </c>
      <c r="D253" s="127" t="s">
        <v>592</v>
      </c>
      <c r="E253" s="40"/>
      <c r="F253" s="12"/>
      <c r="G253" s="12"/>
      <c r="H253" s="250">
        <f aca="true" t="shared" si="27" ref="H253:I257">H254</f>
        <v>200</v>
      </c>
      <c r="I253" s="250">
        <f t="shared" si="27"/>
        <v>200</v>
      </c>
      <c r="J253" s="250">
        <f t="shared" si="19"/>
        <v>100</v>
      </c>
      <c r="K253" s="250">
        <f t="shared" si="20"/>
        <v>0</v>
      </c>
    </row>
    <row r="254" spans="2:11" ht="12.75">
      <c r="B254" s="13" t="s">
        <v>376</v>
      </c>
      <c r="C254" s="12" t="s">
        <v>284</v>
      </c>
      <c r="D254" s="12" t="s">
        <v>592</v>
      </c>
      <c r="E254" s="36" t="s">
        <v>33</v>
      </c>
      <c r="F254" s="12"/>
      <c r="G254" s="12"/>
      <c r="H254" s="250">
        <f t="shared" si="27"/>
        <v>200</v>
      </c>
      <c r="I254" s="250">
        <f t="shared" si="27"/>
        <v>200</v>
      </c>
      <c r="J254" s="250">
        <f t="shared" si="19"/>
        <v>100</v>
      </c>
      <c r="K254" s="250">
        <f t="shared" si="20"/>
        <v>0</v>
      </c>
    </row>
    <row r="255" spans="2:11" ht="25.5">
      <c r="B255" s="239" t="s">
        <v>610</v>
      </c>
      <c r="C255" s="12" t="s">
        <v>284</v>
      </c>
      <c r="D255" s="127" t="s">
        <v>592</v>
      </c>
      <c r="E255" s="127" t="s">
        <v>593</v>
      </c>
      <c r="F255" s="12"/>
      <c r="G255" s="12"/>
      <c r="H255" s="250">
        <f t="shared" si="27"/>
        <v>200</v>
      </c>
      <c r="I255" s="250">
        <f t="shared" si="27"/>
        <v>200</v>
      </c>
      <c r="J255" s="250">
        <f t="shared" si="19"/>
        <v>100</v>
      </c>
      <c r="K255" s="250">
        <f t="shared" si="20"/>
        <v>0</v>
      </c>
    </row>
    <row r="256" spans="2:11" ht="12.75">
      <c r="B256" s="13" t="s">
        <v>444</v>
      </c>
      <c r="C256" s="12" t="s">
        <v>284</v>
      </c>
      <c r="D256" s="127" t="s">
        <v>592</v>
      </c>
      <c r="E256" s="127" t="s">
        <v>593</v>
      </c>
      <c r="F256" s="12" t="s">
        <v>137</v>
      </c>
      <c r="G256" s="12"/>
      <c r="H256" s="250">
        <f t="shared" si="27"/>
        <v>200</v>
      </c>
      <c r="I256" s="250">
        <f t="shared" si="27"/>
        <v>200</v>
      </c>
      <c r="J256" s="250">
        <f t="shared" si="19"/>
        <v>100</v>
      </c>
      <c r="K256" s="250">
        <f t="shared" si="20"/>
        <v>0</v>
      </c>
    </row>
    <row r="257" spans="2:11" ht="12.75">
      <c r="B257" s="236" t="s">
        <v>591</v>
      </c>
      <c r="C257" s="12" t="s">
        <v>284</v>
      </c>
      <c r="D257" s="127" t="s">
        <v>592</v>
      </c>
      <c r="E257" s="127" t="s">
        <v>593</v>
      </c>
      <c r="F257" s="12" t="s">
        <v>611</v>
      </c>
      <c r="G257" s="12"/>
      <c r="H257" s="250">
        <f t="shared" si="27"/>
        <v>200</v>
      </c>
      <c r="I257" s="250">
        <f t="shared" si="27"/>
        <v>200</v>
      </c>
      <c r="J257" s="250">
        <f t="shared" si="19"/>
        <v>100</v>
      </c>
      <c r="K257" s="250">
        <f t="shared" si="20"/>
        <v>0</v>
      </c>
    </row>
    <row r="258" spans="2:11" ht="12.75">
      <c r="B258" s="13" t="s">
        <v>313</v>
      </c>
      <c r="C258" s="12" t="s">
        <v>284</v>
      </c>
      <c r="D258" s="127" t="s">
        <v>592</v>
      </c>
      <c r="E258" s="127" t="s">
        <v>593</v>
      </c>
      <c r="F258" s="12" t="s">
        <v>611</v>
      </c>
      <c r="G258" s="12" t="s">
        <v>37</v>
      </c>
      <c r="H258" s="249">
        <v>200</v>
      </c>
      <c r="I258" s="250">
        <v>200</v>
      </c>
      <c r="J258" s="250">
        <f t="shared" si="19"/>
        <v>100</v>
      </c>
      <c r="K258" s="250">
        <f t="shared" si="20"/>
        <v>0</v>
      </c>
    </row>
    <row r="259" spans="2:11" ht="12.75">
      <c r="B259" s="240" t="s">
        <v>349</v>
      </c>
      <c r="C259" s="12" t="s">
        <v>284</v>
      </c>
      <c r="D259" s="12" t="s">
        <v>350</v>
      </c>
      <c r="E259" s="27"/>
      <c r="F259" s="12"/>
      <c r="G259" s="12"/>
      <c r="H259" s="250">
        <f>H260+H269</f>
        <v>821.3</v>
      </c>
      <c r="I259" s="250">
        <f>I260+I269</f>
        <v>821.3</v>
      </c>
      <c r="J259" s="250">
        <f t="shared" si="19"/>
        <v>100</v>
      </c>
      <c r="K259" s="250">
        <f t="shared" si="20"/>
        <v>0</v>
      </c>
    </row>
    <row r="260" spans="2:11" ht="12.75">
      <c r="B260" s="13" t="s">
        <v>376</v>
      </c>
      <c r="C260" s="12" t="s">
        <v>284</v>
      </c>
      <c r="D260" s="12" t="s">
        <v>350</v>
      </c>
      <c r="E260" s="27" t="s">
        <v>33</v>
      </c>
      <c r="F260" s="12"/>
      <c r="G260" s="12"/>
      <c r="H260" s="250">
        <f>H261+H265</f>
        <v>807.8</v>
      </c>
      <c r="I260" s="250">
        <f>I261+I265</f>
        <v>807.8</v>
      </c>
      <c r="J260" s="250">
        <f t="shared" si="19"/>
        <v>100</v>
      </c>
      <c r="K260" s="250">
        <f t="shared" si="20"/>
        <v>0</v>
      </c>
    </row>
    <row r="261" spans="2:11" ht="25.5">
      <c r="B261" s="236" t="s">
        <v>610</v>
      </c>
      <c r="C261" s="12" t="s">
        <v>284</v>
      </c>
      <c r="D261" s="12" t="s">
        <v>350</v>
      </c>
      <c r="E261" s="123" t="s">
        <v>609</v>
      </c>
      <c r="F261" s="12"/>
      <c r="G261" s="12"/>
      <c r="H261" s="250">
        <f aca="true" t="shared" si="28" ref="H261:I263">H262</f>
        <v>600</v>
      </c>
      <c r="I261" s="250">
        <f t="shared" si="28"/>
        <v>600</v>
      </c>
      <c r="J261" s="250">
        <f t="shared" si="19"/>
        <v>100</v>
      </c>
      <c r="K261" s="250">
        <f t="shared" si="20"/>
        <v>0</v>
      </c>
    </row>
    <row r="262" spans="2:11" ht="12.75">
      <c r="B262" s="13" t="s">
        <v>444</v>
      </c>
      <c r="C262" s="12" t="s">
        <v>284</v>
      </c>
      <c r="D262" s="12" t="s">
        <v>350</v>
      </c>
      <c r="E262" s="123" t="s">
        <v>609</v>
      </c>
      <c r="F262" s="12" t="s">
        <v>137</v>
      </c>
      <c r="G262" s="12"/>
      <c r="H262" s="250">
        <f t="shared" si="28"/>
        <v>600</v>
      </c>
      <c r="I262" s="250">
        <f t="shared" si="28"/>
        <v>600</v>
      </c>
      <c r="J262" s="250">
        <f t="shared" si="19"/>
        <v>100</v>
      </c>
      <c r="K262" s="250">
        <f t="shared" si="20"/>
        <v>0</v>
      </c>
    </row>
    <row r="263" spans="2:11" ht="12.75">
      <c r="B263" s="236" t="s">
        <v>591</v>
      </c>
      <c r="C263" s="12" t="s">
        <v>284</v>
      </c>
      <c r="D263" s="12" t="s">
        <v>350</v>
      </c>
      <c r="E263" s="123" t="s">
        <v>609</v>
      </c>
      <c r="F263" s="12" t="s">
        <v>611</v>
      </c>
      <c r="G263" s="12"/>
      <c r="H263" s="250">
        <f t="shared" si="28"/>
        <v>600</v>
      </c>
      <c r="I263" s="250">
        <f t="shared" si="28"/>
        <v>600</v>
      </c>
      <c r="J263" s="250">
        <f t="shared" si="19"/>
        <v>100</v>
      </c>
      <c r="K263" s="250">
        <f t="shared" si="20"/>
        <v>0</v>
      </c>
    </row>
    <row r="264" spans="2:11" ht="12.75">
      <c r="B264" s="13" t="s">
        <v>313</v>
      </c>
      <c r="C264" s="12" t="s">
        <v>284</v>
      </c>
      <c r="D264" s="12" t="s">
        <v>350</v>
      </c>
      <c r="E264" s="123" t="s">
        <v>609</v>
      </c>
      <c r="F264" s="12" t="s">
        <v>611</v>
      </c>
      <c r="G264" s="12" t="s">
        <v>37</v>
      </c>
      <c r="H264" s="249">
        <v>600</v>
      </c>
      <c r="I264" s="250">
        <v>600</v>
      </c>
      <c r="J264" s="250">
        <f aca="true" t="shared" si="29" ref="J264:J327">I264/H264*100</f>
        <v>100</v>
      </c>
      <c r="K264" s="250">
        <f aca="true" t="shared" si="30" ref="K264:K327">H264-I264</f>
        <v>0</v>
      </c>
    </row>
    <row r="265" spans="2:11" ht="25.5">
      <c r="B265" s="233" t="s">
        <v>167</v>
      </c>
      <c r="C265" s="12" t="s">
        <v>284</v>
      </c>
      <c r="D265" s="12" t="s">
        <v>350</v>
      </c>
      <c r="E265" s="36" t="s">
        <v>169</v>
      </c>
      <c r="F265" s="12"/>
      <c r="G265" s="12"/>
      <c r="H265" s="250">
        <f aca="true" t="shared" si="31" ref="H265:I267">H266</f>
        <v>207.8</v>
      </c>
      <c r="I265" s="250">
        <f t="shared" si="31"/>
        <v>207.8</v>
      </c>
      <c r="J265" s="250">
        <f t="shared" si="29"/>
        <v>100</v>
      </c>
      <c r="K265" s="250">
        <f t="shared" si="30"/>
        <v>0</v>
      </c>
    </row>
    <row r="266" spans="2:11" ht="12.75">
      <c r="B266" s="13" t="s">
        <v>467</v>
      </c>
      <c r="C266" s="12" t="s">
        <v>284</v>
      </c>
      <c r="D266" s="12" t="s">
        <v>350</v>
      </c>
      <c r="E266" s="36" t="s">
        <v>169</v>
      </c>
      <c r="F266" s="12" t="s">
        <v>381</v>
      </c>
      <c r="G266" s="12"/>
      <c r="H266" s="250">
        <f t="shared" si="31"/>
        <v>207.8</v>
      </c>
      <c r="I266" s="250">
        <f t="shared" si="31"/>
        <v>207.8</v>
      </c>
      <c r="J266" s="250">
        <f t="shared" si="29"/>
        <v>100</v>
      </c>
      <c r="K266" s="250">
        <f t="shared" si="30"/>
        <v>0</v>
      </c>
    </row>
    <row r="267" spans="2:11" ht="12.75">
      <c r="B267" s="13" t="s">
        <v>612</v>
      </c>
      <c r="C267" s="12" t="s">
        <v>284</v>
      </c>
      <c r="D267" s="12" t="s">
        <v>350</v>
      </c>
      <c r="E267" s="36" t="s">
        <v>169</v>
      </c>
      <c r="F267" s="12" t="s">
        <v>613</v>
      </c>
      <c r="G267" s="12"/>
      <c r="H267" s="250">
        <f t="shared" si="31"/>
        <v>207.8</v>
      </c>
      <c r="I267" s="250">
        <f t="shared" si="31"/>
        <v>207.8</v>
      </c>
      <c r="J267" s="250">
        <f t="shared" si="29"/>
        <v>100</v>
      </c>
      <c r="K267" s="250">
        <f t="shared" si="30"/>
        <v>0</v>
      </c>
    </row>
    <row r="268" spans="2:11" ht="12.75">
      <c r="B268" s="13" t="s">
        <v>375</v>
      </c>
      <c r="C268" s="12" t="s">
        <v>284</v>
      </c>
      <c r="D268" s="12" t="s">
        <v>350</v>
      </c>
      <c r="E268" s="36" t="s">
        <v>169</v>
      </c>
      <c r="F268" s="12" t="s">
        <v>613</v>
      </c>
      <c r="G268" s="12">
        <v>2</v>
      </c>
      <c r="H268" s="249">
        <v>207.8</v>
      </c>
      <c r="I268" s="250">
        <v>207.8</v>
      </c>
      <c r="J268" s="250">
        <f t="shared" si="29"/>
        <v>100</v>
      </c>
      <c r="K268" s="250">
        <f t="shared" si="30"/>
        <v>0</v>
      </c>
    </row>
    <row r="269" spans="2:11" ht="12.75">
      <c r="B269" s="13" t="s">
        <v>477</v>
      </c>
      <c r="C269" s="12" t="s">
        <v>284</v>
      </c>
      <c r="D269" s="12" t="s">
        <v>350</v>
      </c>
      <c r="E269" s="36" t="s">
        <v>453</v>
      </c>
      <c r="F269" s="12"/>
      <c r="G269" s="36"/>
      <c r="H269" s="250">
        <f aca="true" t="shared" si="32" ref="H269:I273">H270</f>
        <v>13.5</v>
      </c>
      <c r="I269" s="250">
        <f t="shared" si="32"/>
        <v>13.5</v>
      </c>
      <c r="J269" s="250">
        <f t="shared" si="29"/>
        <v>100</v>
      </c>
      <c r="K269" s="250">
        <f t="shared" si="30"/>
        <v>0</v>
      </c>
    </row>
    <row r="270" spans="2:11" ht="25.5">
      <c r="B270" s="238" t="s">
        <v>122</v>
      </c>
      <c r="C270" s="12" t="s">
        <v>284</v>
      </c>
      <c r="D270" s="12" t="s">
        <v>350</v>
      </c>
      <c r="E270" s="128" t="s">
        <v>121</v>
      </c>
      <c r="F270" s="12"/>
      <c r="G270" s="12"/>
      <c r="H270" s="250">
        <f t="shared" si="32"/>
        <v>13.5</v>
      </c>
      <c r="I270" s="250">
        <f t="shared" si="32"/>
        <v>13.5</v>
      </c>
      <c r="J270" s="250">
        <f t="shared" si="29"/>
        <v>100</v>
      </c>
      <c r="K270" s="250">
        <f t="shared" si="30"/>
        <v>0</v>
      </c>
    </row>
    <row r="271" spans="2:11" ht="38.25">
      <c r="B271" s="241" t="s">
        <v>119</v>
      </c>
      <c r="C271" s="12" t="s">
        <v>284</v>
      </c>
      <c r="D271" s="12" t="s">
        <v>350</v>
      </c>
      <c r="E271" s="128" t="s">
        <v>120</v>
      </c>
      <c r="F271" s="12"/>
      <c r="G271" s="12"/>
      <c r="H271" s="250">
        <f t="shared" si="32"/>
        <v>13.5</v>
      </c>
      <c r="I271" s="250">
        <f t="shared" si="32"/>
        <v>13.5</v>
      </c>
      <c r="J271" s="250">
        <f t="shared" si="29"/>
        <v>100</v>
      </c>
      <c r="K271" s="250">
        <f t="shared" si="30"/>
        <v>0</v>
      </c>
    </row>
    <row r="272" spans="2:11" ht="12.75">
      <c r="B272" s="13" t="s">
        <v>444</v>
      </c>
      <c r="C272" s="12" t="s">
        <v>284</v>
      </c>
      <c r="D272" s="12" t="s">
        <v>350</v>
      </c>
      <c r="E272" s="128" t="s">
        <v>120</v>
      </c>
      <c r="F272" s="12" t="s">
        <v>137</v>
      </c>
      <c r="G272" s="12"/>
      <c r="H272" s="250">
        <f t="shared" si="32"/>
        <v>13.5</v>
      </c>
      <c r="I272" s="250">
        <f t="shared" si="32"/>
        <v>13.5</v>
      </c>
      <c r="J272" s="250">
        <f t="shared" si="29"/>
        <v>100</v>
      </c>
      <c r="K272" s="250">
        <f t="shared" si="30"/>
        <v>0</v>
      </c>
    </row>
    <row r="273" spans="2:11" ht="12.75">
      <c r="B273" s="236" t="s">
        <v>591</v>
      </c>
      <c r="C273" s="12" t="s">
        <v>284</v>
      </c>
      <c r="D273" s="12" t="s">
        <v>350</v>
      </c>
      <c r="E273" s="128" t="s">
        <v>120</v>
      </c>
      <c r="F273" s="12" t="s">
        <v>611</v>
      </c>
      <c r="G273" s="12"/>
      <c r="H273" s="250">
        <f t="shared" si="32"/>
        <v>13.5</v>
      </c>
      <c r="I273" s="250">
        <f t="shared" si="32"/>
        <v>13.5</v>
      </c>
      <c r="J273" s="250">
        <f t="shared" si="29"/>
        <v>100</v>
      </c>
      <c r="K273" s="250">
        <f t="shared" si="30"/>
        <v>0</v>
      </c>
    </row>
    <row r="274" spans="2:11" ht="12.75">
      <c r="B274" s="13" t="s">
        <v>313</v>
      </c>
      <c r="C274" s="12" t="s">
        <v>284</v>
      </c>
      <c r="D274" s="12" t="s">
        <v>350</v>
      </c>
      <c r="E274" s="128" t="s">
        <v>120</v>
      </c>
      <c r="F274" s="12" t="s">
        <v>611</v>
      </c>
      <c r="G274" s="12" t="s">
        <v>37</v>
      </c>
      <c r="H274" s="249">
        <v>13.5</v>
      </c>
      <c r="I274" s="250">
        <v>13.5</v>
      </c>
      <c r="J274" s="250">
        <f t="shared" si="29"/>
        <v>100</v>
      </c>
      <c r="K274" s="250">
        <f t="shared" si="30"/>
        <v>0</v>
      </c>
    </row>
    <row r="275" spans="2:11" ht="12.75">
      <c r="B275" s="21" t="s">
        <v>358</v>
      </c>
      <c r="C275" s="11" t="s">
        <v>285</v>
      </c>
      <c r="D275" s="11"/>
      <c r="E275" s="11"/>
      <c r="F275" s="11"/>
      <c r="G275" s="11"/>
      <c r="H275" s="248">
        <f>H279+H311+H407+H527</f>
        <v>131490.9</v>
      </c>
      <c r="I275" s="248">
        <f>I279+I311+I407+I527</f>
        <v>131473.8</v>
      </c>
      <c r="J275" s="248">
        <f t="shared" si="29"/>
        <v>99.98699529777345</v>
      </c>
      <c r="K275" s="248">
        <f t="shared" si="30"/>
        <v>17.10000000000582</v>
      </c>
    </row>
    <row r="276" spans="2:11" ht="12.75">
      <c r="B276" s="21" t="s">
        <v>375</v>
      </c>
      <c r="C276" s="11"/>
      <c r="D276" s="11"/>
      <c r="E276" s="11"/>
      <c r="F276" s="11"/>
      <c r="G276" s="11" t="s">
        <v>316</v>
      </c>
      <c r="H276" s="248">
        <f>H290+H298+H302+H310+H328+H332+H336+H350+H358+H380+H384+H389+H397+H402+H406+H413+H417+H422+H427+H431+H439+H443+H447+H453+H457+H461+H465+H469+H474+H478+H482+H485+H490+H494+H498+H502+H506+H512+H517+H521+H532+H535+H538</f>
        <v>50097.1</v>
      </c>
      <c r="I276" s="248">
        <f>I290+I298+I302+I310+I328+I332+I336+I350+I358+I380+I384+I389+I397+I402+I406+I413+I417+I422+I427+I431+I439+I443+I447+I453+I457+I461+I465+I469+I474+I478+I482+I485+I490+I494+I498+I502+I506+I512+I517+I521+I532+I535+I538</f>
        <v>50080.100000000006</v>
      </c>
      <c r="J276" s="248">
        <f t="shared" si="29"/>
        <v>99.96606590002217</v>
      </c>
      <c r="K276" s="248">
        <f t="shared" si="30"/>
        <v>16.999999999992724</v>
      </c>
    </row>
    <row r="277" spans="2:11" ht="12.75">
      <c r="B277" s="21" t="s">
        <v>313</v>
      </c>
      <c r="C277" s="11"/>
      <c r="D277" s="11"/>
      <c r="E277" s="11"/>
      <c r="F277" s="11"/>
      <c r="G277" s="11" t="s">
        <v>37</v>
      </c>
      <c r="H277" s="248">
        <f>H284+H294+H306+H324+H340+H344+H372+H376+H393+H435</f>
        <v>78962.1</v>
      </c>
      <c r="I277" s="248">
        <f>I284+I294+I306+I324+I340+I344+I372+I376+I393+I435</f>
        <v>78962</v>
      </c>
      <c r="J277" s="248">
        <f t="shared" si="29"/>
        <v>99.99987335696491</v>
      </c>
      <c r="K277" s="248">
        <f t="shared" si="30"/>
        <v>0.10000000000582077</v>
      </c>
    </row>
    <row r="278" spans="2:11" ht="12.75">
      <c r="B278" s="21" t="s">
        <v>314</v>
      </c>
      <c r="C278" s="11"/>
      <c r="D278" s="11"/>
      <c r="E278" s="11"/>
      <c r="F278" s="11"/>
      <c r="G278" s="11" t="s">
        <v>317</v>
      </c>
      <c r="H278" s="248">
        <f>H316+H320</f>
        <v>2431.7</v>
      </c>
      <c r="I278" s="248">
        <f>I316+I320</f>
        <v>2431.7</v>
      </c>
      <c r="J278" s="248">
        <f t="shared" si="29"/>
        <v>100</v>
      </c>
      <c r="K278" s="248">
        <f t="shared" si="30"/>
        <v>0</v>
      </c>
    </row>
    <row r="279" spans="2:11" ht="12.75">
      <c r="B279" s="13" t="s">
        <v>359</v>
      </c>
      <c r="C279" s="12" t="s">
        <v>285</v>
      </c>
      <c r="D279" s="12" t="s">
        <v>286</v>
      </c>
      <c r="E279" s="11"/>
      <c r="F279" s="11"/>
      <c r="G279" s="11"/>
      <c r="H279" s="250">
        <f>H280+H285</f>
        <v>25705.799999999996</v>
      </c>
      <c r="I279" s="250">
        <f>I280+I285</f>
        <v>25705.799999999996</v>
      </c>
      <c r="J279" s="250">
        <f t="shared" si="29"/>
        <v>100</v>
      </c>
      <c r="K279" s="250">
        <f t="shared" si="30"/>
        <v>0</v>
      </c>
    </row>
    <row r="280" spans="2:11" ht="12.75">
      <c r="B280" s="13" t="s">
        <v>376</v>
      </c>
      <c r="C280" s="12" t="s">
        <v>285</v>
      </c>
      <c r="D280" s="12" t="s">
        <v>286</v>
      </c>
      <c r="E280" s="123" t="s">
        <v>33</v>
      </c>
      <c r="F280" s="11"/>
      <c r="G280" s="11"/>
      <c r="H280" s="250">
        <f aca="true" t="shared" si="33" ref="H280:I283">H281</f>
        <v>100</v>
      </c>
      <c r="I280" s="250">
        <f t="shared" si="33"/>
        <v>100</v>
      </c>
      <c r="J280" s="250">
        <f t="shared" si="29"/>
        <v>100</v>
      </c>
      <c r="K280" s="250">
        <f t="shared" si="30"/>
        <v>0</v>
      </c>
    </row>
    <row r="281" spans="2:11" ht="25.5">
      <c r="B281" s="236" t="s">
        <v>610</v>
      </c>
      <c r="C281" s="12" t="s">
        <v>285</v>
      </c>
      <c r="D281" s="12" t="s">
        <v>286</v>
      </c>
      <c r="E281" s="123" t="s">
        <v>609</v>
      </c>
      <c r="F281" s="11"/>
      <c r="G281" s="11"/>
      <c r="H281" s="250">
        <f t="shared" si="33"/>
        <v>100</v>
      </c>
      <c r="I281" s="250">
        <f t="shared" si="33"/>
        <v>100</v>
      </c>
      <c r="J281" s="250">
        <f t="shared" si="29"/>
        <v>100</v>
      </c>
      <c r="K281" s="250">
        <f t="shared" si="30"/>
        <v>0</v>
      </c>
    </row>
    <row r="282" spans="2:11" ht="12.75">
      <c r="B282" s="31" t="s">
        <v>140</v>
      </c>
      <c r="C282" s="12" t="s">
        <v>285</v>
      </c>
      <c r="D282" s="12" t="s">
        <v>286</v>
      </c>
      <c r="E282" s="123" t="s">
        <v>609</v>
      </c>
      <c r="F282" s="40" t="s">
        <v>141</v>
      </c>
      <c r="G282" s="11"/>
      <c r="H282" s="250">
        <f t="shared" si="33"/>
        <v>100</v>
      </c>
      <c r="I282" s="250">
        <f t="shared" si="33"/>
        <v>100</v>
      </c>
      <c r="J282" s="250">
        <f t="shared" si="29"/>
        <v>100</v>
      </c>
      <c r="K282" s="250">
        <f t="shared" si="30"/>
        <v>0</v>
      </c>
    </row>
    <row r="283" spans="2:11" ht="12.75">
      <c r="B283" s="31" t="s">
        <v>293</v>
      </c>
      <c r="C283" s="12" t="s">
        <v>285</v>
      </c>
      <c r="D283" s="12" t="s">
        <v>286</v>
      </c>
      <c r="E283" s="123" t="s">
        <v>609</v>
      </c>
      <c r="F283" s="40">
        <v>610</v>
      </c>
      <c r="G283" s="11"/>
      <c r="H283" s="250">
        <f t="shared" si="33"/>
        <v>100</v>
      </c>
      <c r="I283" s="250">
        <f t="shared" si="33"/>
        <v>100</v>
      </c>
      <c r="J283" s="250">
        <f t="shared" si="29"/>
        <v>100</v>
      </c>
      <c r="K283" s="250">
        <f t="shared" si="30"/>
        <v>0</v>
      </c>
    </row>
    <row r="284" spans="2:11" ht="12.75">
      <c r="B284" s="13" t="s">
        <v>313</v>
      </c>
      <c r="C284" s="12" t="s">
        <v>285</v>
      </c>
      <c r="D284" s="12" t="s">
        <v>286</v>
      </c>
      <c r="E284" s="123" t="s">
        <v>609</v>
      </c>
      <c r="F284" s="40">
        <v>610</v>
      </c>
      <c r="G284" s="12" t="s">
        <v>37</v>
      </c>
      <c r="H284" s="249">
        <v>100</v>
      </c>
      <c r="I284" s="250">
        <v>100</v>
      </c>
      <c r="J284" s="250">
        <f t="shared" si="29"/>
        <v>100</v>
      </c>
      <c r="K284" s="250">
        <f t="shared" si="30"/>
        <v>0</v>
      </c>
    </row>
    <row r="285" spans="2:11" ht="25.5">
      <c r="B285" s="238" t="s">
        <v>649</v>
      </c>
      <c r="C285" s="12" t="s">
        <v>285</v>
      </c>
      <c r="D285" s="12" t="s">
        <v>286</v>
      </c>
      <c r="E285" s="46" t="s">
        <v>516</v>
      </c>
      <c r="F285" s="12"/>
      <c r="G285" s="12"/>
      <c r="H285" s="250">
        <f>H286</f>
        <v>25605.799999999996</v>
      </c>
      <c r="I285" s="250">
        <f>I286</f>
        <v>25605.799999999996</v>
      </c>
      <c r="J285" s="250">
        <f t="shared" si="29"/>
        <v>100</v>
      </c>
      <c r="K285" s="250">
        <f t="shared" si="30"/>
        <v>0</v>
      </c>
    </row>
    <row r="286" spans="2:11" ht="25.5">
      <c r="B286" s="238" t="s">
        <v>650</v>
      </c>
      <c r="C286" s="12" t="s">
        <v>285</v>
      </c>
      <c r="D286" s="12" t="s">
        <v>286</v>
      </c>
      <c r="E286" s="46" t="s">
        <v>651</v>
      </c>
      <c r="F286" s="12"/>
      <c r="G286" s="12"/>
      <c r="H286" s="250">
        <f>H287+H291+H295+H299+H303+H307</f>
        <v>25605.799999999996</v>
      </c>
      <c r="I286" s="250">
        <f>I287+I291+I295+I299+I303+I307</f>
        <v>25605.799999999996</v>
      </c>
      <c r="J286" s="250">
        <f t="shared" si="29"/>
        <v>100</v>
      </c>
      <c r="K286" s="250">
        <f t="shared" si="30"/>
        <v>0</v>
      </c>
    </row>
    <row r="287" spans="2:11" ht="40.5" customHeight="1">
      <c r="B287" s="238" t="s">
        <v>640</v>
      </c>
      <c r="C287" s="12" t="s">
        <v>285</v>
      </c>
      <c r="D287" s="12" t="s">
        <v>286</v>
      </c>
      <c r="E287" s="46" t="s">
        <v>229</v>
      </c>
      <c r="F287" s="12"/>
      <c r="G287" s="12"/>
      <c r="H287" s="250">
        <f aca="true" t="shared" si="34" ref="H287:I289">H288</f>
        <v>2184.6</v>
      </c>
      <c r="I287" s="250">
        <f t="shared" si="34"/>
        <v>2184.6</v>
      </c>
      <c r="J287" s="250">
        <f t="shared" si="29"/>
        <v>100</v>
      </c>
      <c r="K287" s="250">
        <f t="shared" si="30"/>
        <v>0</v>
      </c>
    </row>
    <row r="288" spans="2:11" ht="12.75">
      <c r="B288" s="13" t="s">
        <v>140</v>
      </c>
      <c r="C288" s="12" t="s">
        <v>285</v>
      </c>
      <c r="D288" s="12" t="s">
        <v>286</v>
      </c>
      <c r="E288" s="46" t="s">
        <v>229</v>
      </c>
      <c r="F288" s="12" t="s">
        <v>141</v>
      </c>
      <c r="G288" s="12"/>
      <c r="H288" s="250">
        <f t="shared" si="34"/>
        <v>2184.6</v>
      </c>
      <c r="I288" s="250">
        <f t="shared" si="34"/>
        <v>2184.6</v>
      </c>
      <c r="J288" s="250">
        <f t="shared" si="29"/>
        <v>100</v>
      </c>
      <c r="K288" s="250">
        <f t="shared" si="30"/>
        <v>0</v>
      </c>
    </row>
    <row r="289" spans="2:11" ht="12.75">
      <c r="B289" s="13" t="s">
        <v>293</v>
      </c>
      <c r="C289" s="12" t="s">
        <v>285</v>
      </c>
      <c r="D289" s="12" t="s">
        <v>286</v>
      </c>
      <c r="E289" s="46" t="s">
        <v>229</v>
      </c>
      <c r="F289" s="12">
        <v>610</v>
      </c>
      <c r="G289" s="12"/>
      <c r="H289" s="250">
        <f t="shared" si="34"/>
        <v>2184.6</v>
      </c>
      <c r="I289" s="250">
        <f t="shared" si="34"/>
        <v>2184.6</v>
      </c>
      <c r="J289" s="250">
        <f t="shared" si="29"/>
        <v>100</v>
      </c>
      <c r="K289" s="250">
        <f t="shared" si="30"/>
        <v>0</v>
      </c>
    </row>
    <row r="290" spans="2:11" ht="12.75">
      <c r="B290" s="13" t="s">
        <v>375</v>
      </c>
      <c r="C290" s="12" t="s">
        <v>285</v>
      </c>
      <c r="D290" s="12" t="s">
        <v>286</v>
      </c>
      <c r="E290" s="46" t="s">
        <v>229</v>
      </c>
      <c r="F290" s="12">
        <v>610</v>
      </c>
      <c r="G290" s="12">
        <v>2</v>
      </c>
      <c r="H290" s="249">
        <v>2184.6</v>
      </c>
      <c r="I290" s="250">
        <v>2184.6</v>
      </c>
      <c r="J290" s="250">
        <f t="shared" si="29"/>
        <v>100</v>
      </c>
      <c r="K290" s="250">
        <f t="shared" si="30"/>
        <v>0</v>
      </c>
    </row>
    <row r="291" spans="2:11" ht="102">
      <c r="B291" s="238" t="s">
        <v>143</v>
      </c>
      <c r="C291" s="12" t="s">
        <v>285</v>
      </c>
      <c r="D291" s="12" t="s">
        <v>286</v>
      </c>
      <c r="E291" s="46" t="s">
        <v>142</v>
      </c>
      <c r="F291" s="12"/>
      <c r="G291" s="12"/>
      <c r="H291" s="250">
        <f aca="true" t="shared" si="35" ref="H291:I293">H292</f>
        <v>78.8</v>
      </c>
      <c r="I291" s="250">
        <f t="shared" si="35"/>
        <v>78.8</v>
      </c>
      <c r="J291" s="250">
        <f t="shared" si="29"/>
        <v>100</v>
      </c>
      <c r="K291" s="250">
        <f t="shared" si="30"/>
        <v>0</v>
      </c>
    </row>
    <row r="292" spans="2:11" ht="12.75">
      <c r="B292" s="13" t="s">
        <v>140</v>
      </c>
      <c r="C292" s="12" t="s">
        <v>285</v>
      </c>
      <c r="D292" s="12" t="s">
        <v>286</v>
      </c>
      <c r="E292" s="46" t="s">
        <v>142</v>
      </c>
      <c r="F292" s="12" t="s">
        <v>141</v>
      </c>
      <c r="G292" s="12"/>
      <c r="H292" s="250">
        <f t="shared" si="35"/>
        <v>78.8</v>
      </c>
      <c r="I292" s="250">
        <f t="shared" si="35"/>
        <v>78.8</v>
      </c>
      <c r="J292" s="250">
        <f t="shared" si="29"/>
        <v>100</v>
      </c>
      <c r="K292" s="250">
        <f t="shared" si="30"/>
        <v>0</v>
      </c>
    </row>
    <row r="293" spans="2:11" ht="12.75">
      <c r="B293" s="13" t="s">
        <v>293</v>
      </c>
      <c r="C293" s="12" t="s">
        <v>285</v>
      </c>
      <c r="D293" s="12" t="s">
        <v>286</v>
      </c>
      <c r="E293" s="46" t="s">
        <v>142</v>
      </c>
      <c r="F293" s="12">
        <v>610</v>
      </c>
      <c r="G293" s="12"/>
      <c r="H293" s="250">
        <f t="shared" si="35"/>
        <v>78.8</v>
      </c>
      <c r="I293" s="250">
        <f t="shared" si="35"/>
        <v>78.8</v>
      </c>
      <c r="J293" s="250">
        <f t="shared" si="29"/>
        <v>100</v>
      </c>
      <c r="K293" s="250">
        <f t="shared" si="30"/>
        <v>0</v>
      </c>
    </row>
    <row r="294" spans="2:11" ht="12.75">
      <c r="B294" s="13" t="s">
        <v>375</v>
      </c>
      <c r="C294" s="12" t="s">
        <v>285</v>
      </c>
      <c r="D294" s="12" t="s">
        <v>286</v>
      </c>
      <c r="E294" s="46" t="s">
        <v>142</v>
      </c>
      <c r="F294" s="12">
        <v>610</v>
      </c>
      <c r="G294" s="12" t="s">
        <v>37</v>
      </c>
      <c r="H294" s="249">
        <v>78.8</v>
      </c>
      <c r="I294" s="250">
        <v>78.8</v>
      </c>
      <c r="J294" s="250">
        <f t="shared" si="29"/>
        <v>100</v>
      </c>
      <c r="K294" s="250">
        <f t="shared" si="30"/>
        <v>0</v>
      </c>
    </row>
    <row r="295" spans="2:11" ht="51">
      <c r="B295" s="242" t="s">
        <v>230</v>
      </c>
      <c r="C295" s="12" t="s">
        <v>285</v>
      </c>
      <c r="D295" s="12" t="s">
        <v>286</v>
      </c>
      <c r="E295" s="137" t="s">
        <v>513</v>
      </c>
      <c r="F295" s="12"/>
      <c r="G295" s="12"/>
      <c r="H295" s="250">
        <f aca="true" t="shared" si="36" ref="H295:I297">H296</f>
        <v>2546.1</v>
      </c>
      <c r="I295" s="250">
        <f t="shared" si="36"/>
        <v>2546.1</v>
      </c>
      <c r="J295" s="250">
        <f t="shared" si="29"/>
        <v>100</v>
      </c>
      <c r="K295" s="250">
        <f t="shared" si="30"/>
        <v>0</v>
      </c>
    </row>
    <row r="296" spans="2:11" ht="12.75">
      <c r="B296" s="13" t="s">
        <v>140</v>
      </c>
      <c r="C296" s="12" t="s">
        <v>285</v>
      </c>
      <c r="D296" s="12" t="s">
        <v>286</v>
      </c>
      <c r="E296" s="137" t="s">
        <v>513</v>
      </c>
      <c r="F296" s="12" t="s">
        <v>141</v>
      </c>
      <c r="G296" s="12"/>
      <c r="H296" s="250">
        <f t="shared" si="36"/>
        <v>2546.1</v>
      </c>
      <c r="I296" s="250">
        <f t="shared" si="36"/>
        <v>2546.1</v>
      </c>
      <c r="J296" s="250">
        <f t="shared" si="29"/>
        <v>100</v>
      </c>
      <c r="K296" s="250">
        <f t="shared" si="30"/>
        <v>0</v>
      </c>
    </row>
    <row r="297" spans="2:11" ht="12.75">
      <c r="B297" s="13" t="s">
        <v>293</v>
      </c>
      <c r="C297" s="12" t="s">
        <v>285</v>
      </c>
      <c r="D297" s="12" t="s">
        <v>286</v>
      </c>
      <c r="E297" s="137" t="s">
        <v>513</v>
      </c>
      <c r="F297" s="12">
        <v>610</v>
      </c>
      <c r="G297" s="12"/>
      <c r="H297" s="250">
        <f t="shared" si="36"/>
        <v>2546.1</v>
      </c>
      <c r="I297" s="250">
        <f t="shared" si="36"/>
        <v>2546.1</v>
      </c>
      <c r="J297" s="250">
        <f t="shared" si="29"/>
        <v>100</v>
      </c>
      <c r="K297" s="250">
        <f t="shared" si="30"/>
        <v>0</v>
      </c>
    </row>
    <row r="298" spans="2:11" ht="12.75">
      <c r="B298" s="13" t="s">
        <v>375</v>
      </c>
      <c r="C298" s="12" t="s">
        <v>285</v>
      </c>
      <c r="D298" s="12" t="s">
        <v>286</v>
      </c>
      <c r="E298" s="137" t="s">
        <v>513</v>
      </c>
      <c r="F298" s="12">
        <v>610</v>
      </c>
      <c r="G298" s="12">
        <v>2</v>
      </c>
      <c r="H298" s="249">
        <v>2546.1</v>
      </c>
      <c r="I298" s="250">
        <v>2546.1</v>
      </c>
      <c r="J298" s="250">
        <f t="shared" si="29"/>
        <v>100</v>
      </c>
      <c r="K298" s="250">
        <f t="shared" si="30"/>
        <v>0</v>
      </c>
    </row>
    <row r="299" spans="2:11" ht="63.75">
      <c r="B299" s="238" t="s">
        <v>227</v>
      </c>
      <c r="C299" s="12" t="s">
        <v>285</v>
      </c>
      <c r="D299" s="12" t="s">
        <v>286</v>
      </c>
      <c r="E299" s="46" t="s">
        <v>514</v>
      </c>
      <c r="F299" s="12"/>
      <c r="G299" s="12"/>
      <c r="H299" s="250">
        <f aca="true" t="shared" si="37" ref="H299:I301">H300</f>
        <v>1342.4</v>
      </c>
      <c r="I299" s="250">
        <f t="shared" si="37"/>
        <v>1342.4</v>
      </c>
      <c r="J299" s="250">
        <f t="shared" si="29"/>
        <v>100</v>
      </c>
      <c r="K299" s="250">
        <f t="shared" si="30"/>
        <v>0</v>
      </c>
    </row>
    <row r="300" spans="2:11" ht="12.75">
      <c r="B300" s="13" t="s">
        <v>140</v>
      </c>
      <c r="C300" s="12" t="s">
        <v>285</v>
      </c>
      <c r="D300" s="12" t="s">
        <v>286</v>
      </c>
      <c r="E300" s="46" t="s">
        <v>514</v>
      </c>
      <c r="F300" s="12" t="s">
        <v>141</v>
      </c>
      <c r="G300" s="12"/>
      <c r="H300" s="250">
        <f t="shared" si="37"/>
        <v>1342.4</v>
      </c>
      <c r="I300" s="250">
        <f t="shared" si="37"/>
        <v>1342.4</v>
      </c>
      <c r="J300" s="250">
        <f t="shared" si="29"/>
        <v>100</v>
      </c>
      <c r="K300" s="250">
        <f t="shared" si="30"/>
        <v>0</v>
      </c>
    </row>
    <row r="301" spans="2:11" ht="12.75">
      <c r="B301" s="13" t="s">
        <v>293</v>
      </c>
      <c r="C301" s="12" t="s">
        <v>285</v>
      </c>
      <c r="D301" s="12" t="s">
        <v>286</v>
      </c>
      <c r="E301" s="46" t="s">
        <v>514</v>
      </c>
      <c r="F301" s="12">
        <v>610</v>
      </c>
      <c r="G301" s="12"/>
      <c r="H301" s="250">
        <f t="shared" si="37"/>
        <v>1342.4</v>
      </c>
      <c r="I301" s="250">
        <f t="shared" si="37"/>
        <v>1342.4</v>
      </c>
      <c r="J301" s="250">
        <f t="shared" si="29"/>
        <v>100</v>
      </c>
      <c r="K301" s="250">
        <f t="shared" si="30"/>
        <v>0</v>
      </c>
    </row>
    <row r="302" spans="2:11" ht="12.75">
      <c r="B302" s="13" t="s">
        <v>375</v>
      </c>
      <c r="C302" s="12" t="s">
        <v>285</v>
      </c>
      <c r="D302" s="12" t="s">
        <v>286</v>
      </c>
      <c r="E302" s="46" t="s">
        <v>514</v>
      </c>
      <c r="F302" s="12">
        <v>610</v>
      </c>
      <c r="G302" s="12">
        <v>2</v>
      </c>
      <c r="H302" s="249">
        <v>1342.4</v>
      </c>
      <c r="I302" s="250">
        <v>1342.4</v>
      </c>
      <c r="J302" s="250">
        <f t="shared" si="29"/>
        <v>100</v>
      </c>
      <c r="K302" s="250">
        <f t="shared" si="30"/>
        <v>0</v>
      </c>
    </row>
    <row r="303" spans="2:11" ht="102">
      <c r="B303" s="238" t="s">
        <v>403</v>
      </c>
      <c r="C303" s="12" t="s">
        <v>285</v>
      </c>
      <c r="D303" s="12" t="s">
        <v>286</v>
      </c>
      <c r="E303" s="46" t="s">
        <v>228</v>
      </c>
      <c r="F303" s="12"/>
      <c r="G303" s="12"/>
      <c r="H303" s="250">
        <f aca="true" t="shared" si="38" ref="H303:I305">H304</f>
        <v>14242.8</v>
      </c>
      <c r="I303" s="250">
        <f t="shared" si="38"/>
        <v>14242.8</v>
      </c>
      <c r="J303" s="250">
        <f t="shared" si="29"/>
        <v>100</v>
      </c>
      <c r="K303" s="250">
        <f t="shared" si="30"/>
        <v>0</v>
      </c>
    </row>
    <row r="304" spans="2:11" ht="12.75">
      <c r="B304" s="13" t="s">
        <v>140</v>
      </c>
      <c r="C304" s="12" t="s">
        <v>285</v>
      </c>
      <c r="D304" s="12" t="s">
        <v>286</v>
      </c>
      <c r="E304" s="46" t="s">
        <v>228</v>
      </c>
      <c r="F304" s="12" t="s">
        <v>141</v>
      </c>
      <c r="G304" s="12"/>
      <c r="H304" s="250">
        <f t="shared" si="38"/>
        <v>14242.8</v>
      </c>
      <c r="I304" s="250">
        <f t="shared" si="38"/>
        <v>14242.8</v>
      </c>
      <c r="J304" s="250">
        <f t="shared" si="29"/>
        <v>100</v>
      </c>
      <c r="K304" s="250">
        <f t="shared" si="30"/>
        <v>0</v>
      </c>
    </row>
    <row r="305" spans="2:11" ht="12.75">
      <c r="B305" s="13" t="s">
        <v>293</v>
      </c>
      <c r="C305" s="12" t="s">
        <v>285</v>
      </c>
      <c r="D305" s="12" t="s">
        <v>286</v>
      </c>
      <c r="E305" s="46" t="s">
        <v>228</v>
      </c>
      <c r="F305" s="12">
        <v>610</v>
      </c>
      <c r="G305" s="12"/>
      <c r="H305" s="250">
        <f t="shared" si="38"/>
        <v>14242.8</v>
      </c>
      <c r="I305" s="250">
        <f t="shared" si="38"/>
        <v>14242.8</v>
      </c>
      <c r="J305" s="250">
        <f t="shared" si="29"/>
        <v>100</v>
      </c>
      <c r="K305" s="250">
        <f t="shared" si="30"/>
        <v>0</v>
      </c>
    </row>
    <row r="306" spans="2:11" ht="12.75">
      <c r="B306" s="238" t="s">
        <v>313</v>
      </c>
      <c r="C306" s="12" t="s">
        <v>285</v>
      </c>
      <c r="D306" s="12" t="s">
        <v>286</v>
      </c>
      <c r="E306" s="46" t="s">
        <v>228</v>
      </c>
      <c r="F306" s="12">
        <v>610</v>
      </c>
      <c r="G306" s="12" t="s">
        <v>37</v>
      </c>
      <c r="H306" s="249">
        <v>14242.8</v>
      </c>
      <c r="I306" s="250">
        <v>14242.8</v>
      </c>
      <c r="J306" s="250">
        <f t="shared" si="29"/>
        <v>100</v>
      </c>
      <c r="K306" s="250">
        <f t="shared" si="30"/>
        <v>0</v>
      </c>
    </row>
    <row r="307" spans="2:11" ht="51">
      <c r="B307" s="234" t="s">
        <v>240</v>
      </c>
      <c r="C307" s="89" t="s">
        <v>285</v>
      </c>
      <c r="D307" s="89" t="s">
        <v>286</v>
      </c>
      <c r="E307" s="150" t="s">
        <v>515</v>
      </c>
      <c r="F307" s="89"/>
      <c r="G307" s="89"/>
      <c r="H307" s="250">
        <f aca="true" t="shared" si="39" ref="H307:I309">H308</f>
        <v>5211.1</v>
      </c>
      <c r="I307" s="250">
        <f t="shared" si="39"/>
        <v>5211.1</v>
      </c>
      <c r="J307" s="250">
        <f t="shared" si="29"/>
        <v>100</v>
      </c>
      <c r="K307" s="250">
        <f t="shared" si="30"/>
        <v>0</v>
      </c>
    </row>
    <row r="308" spans="2:11" ht="12.75">
      <c r="B308" s="90" t="s">
        <v>140</v>
      </c>
      <c r="C308" s="89" t="s">
        <v>285</v>
      </c>
      <c r="D308" s="89" t="s">
        <v>286</v>
      </c>
      <c r="E308" s="150" t="s">
        <v>515</v>
      </c>
      <c r="F308" s="89" t="s">
        <v>141</v>
      </c>
      <c r="G308" s="89"/>
      <c r="H308" s="250">
        <f t="shared" si="39"/>
        <v>5211.1</v>
      </c>
      <c r="I308" s="250">
        <f t="shared" si="39"/>
        <v>5211.1</v>
      </c>
      <c r="J308" s="250">
        <f t="shared" si="29"/>
        <v>100</v>
      </c>
      <c r="K308" s="250">
        <f t="shared" si="30"/>
        <v>0</v>
      </c>
    </row>
    <row r="309" spans="2:11" ht="12.75">
      <c r="B309" s="90" t="s">
        <v>293</v>
      </c>
      <c r="C309" s="89" t="s">
        <v>285</v>
      </c>
      <c r="D309" s="89" t="s">
        <v>286</v>
      </c>
      <c r="E309" s="150" t="s">
        <v>515</v>
      </c>
      <c r="F309" s="89">
        <v>610</v>
      </c>
      <c r="G309" s="89"/>
      <c r="H309" s="250">
        <f t="shared" si="39"/>
        <v>5211.1</v>
      </c>
      <c r="I309" s="250">
        <f t="shared" si="39"/>
        <v>5211.1</v>
      </c>
      <c r="J309" s="250">
        <f t="shared" si="29"/>
        <v>100</v>
      </c>
      <c r="K309" s="250">
        <f t="shared" si="30"/>
        <v>0</v>
      </c>
    </row>
    <row r="310" spans="2:11" ht="12.75">
      <c r="B310" s="90" t="s">
        <v>375</v>
      </c>
      <c r="C310" s="89" t="s">
        <v>285</v>
      </c>
      <c r="D310" s="89" t="s">
        <v>286</v>
      </c>
      <c r="E310" s="150" t="s">
        <v>515</v>
      </c>
      <c r="F310" s="89">
        <v>610</v>
      </c>
      <c r="G310" s="89">
        <v>2</v>
      </c>
      <c r="H310" s="251">
        <v>5211.1</v>
      </c>
      <c r="I310" s="250">
        <v>5211.1</v>
      </c>
      <c r="J310" s="250">
        <f t="shared" si="29"/>
        <v>100</v>
      </c>
      <c r="K310" s="250">
        <f t="shared" si="30"/>
        <v>0</v>
      </c>
    </row>
    <row r="311" spans="2:11" ht="12.75">
      <c r="B311" s="13" t="s">
        <v>360</v>
      </c>
      <c r="C311" s="12" t="s">
        <v>285</v>
      </c>
      <c r="D311" s="12" t="s">
        <v>300</v>
      </c>
      <c r="E311" s="12"/>
      <c r="F311" s="12"/>
      <c r="G311" s="12"/>
      <c r="H311" s="250">
        <f>H312+H345+H363</f>
        <v>103292.5</v>
      </c>
      <c r="I311" s="250">
        <f>I312+I345+I363</f>
        <v>103292.4</v>
      </c>
      <c r="J311" s="250">
        <f t="shared" si="29"/>
        <v>99.9999031875499</v>
      </c>
      <c r="K311" s="250">
        <f t="shared" si="30"/>
        <v>0.10000000000582077</v>
      </c>
    </row>
    <row r="312" spans="2:11" ht="12.75">
      <c r="B312" s="13" t="s">
        <v>376</v>
      </c>
      <c r="C312" s="12" t="s">
        <v>285</v>
      </c>
      <c r="D312" s="12" t="s">
        <v>300</v>
      </c>
      <c r="E312" s="95" t="s">
        <v>33</v>
      </c>
      <c r="F312" s="12"/>
      <c r="G312" s="12"/>
      <c r="H312" s="250">
        <f>H313+H317+H321+H325+H329+H333+H337+H341</f>
        <v>10782.000000000002</v>
      </c>
      <c r="I312" s="250">
        <f>I313+I317+I321+I325+I329+I333+I337+I341</f>
        <v>10782.000000000002</v>
      </c>
      <c r="J312" s="250">
        <f t="shared" si="29"/>
        <v>100</v>
      </c>
      <c r="K312" s="250">
        <f t="shared" si="30"/>
        <v>0</v>
      </c>
    </row>
    <row r="313" spans="2:11" ht="25.5">
      <c r="B313" s="243" t="s">
        <v>116</v>
      </c>
      <c r="C313" s="12" t="s">
        <v>285</v>
      </c>
      <c r="D313" s="12" t="s">
        <v>300</v>
      </c>
      <c r="E313" s="126" t="s">
        <v>115</v>
      </c>
      <c r="F313" s="12"/>
      <c r="G313" s="12"/>
      <c r="H313" s="250">
        <f aca="true" t="shared" si="40" ref="H313:I315">H314</f>
        <v>1270.8</v>
      </c>
      <c r="I313" s="250">
        <f t="shared" si="40"/>
        <v>1270.8</v>
      </c>
      <c r="J313" s="250">
        <f t="shared" si="29"/>
        <v>100</v>
      </c>
      <c r="K313" s="250">
        <f t="shared" si="30"/>
        <v>0</v>
      </c>
    </row>
    <row r="314" spans="2:11" ht="12.75">
      <c r="B314" s="13" t="s">
        <v>140</v>
      </c>
      <c r="C314" s="12" t="s">
        <v>285</v>
      </c>
      <c r="D314" s="12" t="s">
        <v>300</v>
      </c>
      <c r="E314" s="126" t="s">
        <v>115</v>
      </c>
      <c r="F314" s="12" t="s">
        <v>141</v>
      </c>
      <c r="G314" s="12"/>
      <c r="H314" s="250">
        <f t="shared" si="40"/>
        <v>1270.8</v>
      </c>
      <c r="I314" s="250">
        <f t="shared" si="40"/>
        <v>1270.8</v>
      </c>
      <c r="J314" s="250">
        <f t="shared" si="29"/>
        <v>100</v>
      </c>
      <c r="K314" s="250">
        <f t="shared" si="30"/>
        <v>0</v>
      </c>
    </row>
    <row r="315" spans="2:11" ht="12.75">
      <c r="B315" s="13" t="s">
        <v>293</v>
      </c>
      <c r="C315" s="12" t="s">
        <v>285</v>
      </c>
      <c r="D315" s="12" t="s">
        <v>300</v>
      </c>
      <c r="E315" s="126" t="s">
        <v>115</v>
      </c>
      <c r="F315" s="12">
        <v>610</v>
      </c>
      <c r="G315" s="12"/>
      <c r="H315" s="250">
        <f t="shared" si="40"/>
        <v>1270.8</v>
      </c>
      <c r="I315" s="250">
        <f t="shared" si="40"/>
        <v>1270.8</v>
      </c>
      <c r="J315" s="250">
        <f t="shared" si="29"/>
        <v>100</v>
      </c>
      <c r="K315" s="250">
        <f t="shared" si="30"/>
        <v>0</v>
      </c>
    </row>
    <row r="316" spans="2:11" ht="12.75">
      <c r="B316" s="13" t="s">
        <v>314</v>
      </c>
      <c r="C316" s="12" t="s">
        <v>285</v>
      </c>
      <c r="D316" s="12" t="s">
        <v>300</v>
      </c>
      <c r="E316" s="126" t="s">
        <v>115</v>
      </c>
      <c r="F316" s="12">
        <v>610</v>
      </c>
      <c r="G316" s="12" t="s">
        <v>317</v>
      </c>
      <c r="H316" s="249">
        <v>1270.8</v>
      </c>
      <c r="I316" s="250">
        <v>1270.8</v>
      </c>
      <c r="J316" s="250">
        <f t="shared" si="29"/>
        <v>100</v>
      </c>
      <c r="K316" s="250">
        <f t="shared" si="30"/>
        <v>0</v>
      </c>
    </row>
    <row r="317" spans="2:11" ht="25.5">
      <c r="B317" s="244" t="s">
        <v>622</v>
      </c>
      <c r="C317" s="12" t="s">
        <v>285</v>
      </c>
      <c r="D317" s="12" t="s">
        <v>300</v>
      </c>
      <c r="E317" s="123" t="s">
        <v>623</v>
      </c>
      <c r="F317" s="12"/>
      <c r="G317" s="12"/>
      <c r="H317" s="250">
        <f aca="true" t="shared" si="41" ref="H317:I319">H318</f>
        <v>1160.9</v>
      </c>
      <c r="I317" s="250">
        <f t="shared" si="41"/>
        <v>1160.9</v>
      </c>
      <c r="J317" s="250">
        <f t="shared" si="29"/>
        <v>100</v>
      </c>
      <c r="K317" s="250">
        <f t="shared" si="30"/>
        <v>0</v>
      </c>
    </row>
    <row r="318" spans="2:11" ht="12.75">
      <c r="B318" s="13" t="s">
        <v>140</v>
      </c>
      <c r="C318" s="12" t="s">
        <v>285</v>
      </c>
      <c r="D318" s="12" t="s">
        <v>300</v>
      </c>
      <c r="E318" s="123" t="s">
        <v>623</v>
      </c>
      <c r="F318" s="12" t="s">
        <v>141</v>
      </c>
      <c r="G318" s="12"/>
      <c r="H318" s="250">
        <f t="shared" si="41"/>
        <v>1160.9</v>
      </c>
      <c r="I318" s="250">
        <f t="shared" si="41"/>
        <v>1160.9</v>
      </c>
      <c r="J318" s="250">
        <f t="shared" si="29"/>
        <v>100</v>
      </c>
      <c r="K318" s="250">
        <f t="shared" si="30"/>
        <v>0</v>
      </c>
    </row>
    <row r="319" spans="2:11" ht="12.75">
      <c r="B319" s="13" t="s">
        <v>293</v>
      </c>
      <c r="C319" s="12" t="s">
        <v>285</v>
      </c>
      <c r="D319" s="12" t="s">
        <v>300</v>
      </c>
      <c r="E319" s="123" t="s">
        <v>623</v>
      </c>
      <c r="F319" s="12">
        <v>610</v>
      </c>
      <c r="G319" s="12"/>
      <c r="H319" s="250">
        <f t="shared" si="41"/>
        <v>1160.9</v>
      </c>
      <c r="I319" s="250">
        <f t="shared" si="41"/>
        <v>1160.9</v>
      </c>
      <c r="J319" s="250">
        <f t="shared" si="29"/>
        <v>100</v>
      </c>
      <c r="K319" s="250">
        <f t="shared" si="30"/>
        <v>0</v>
      </c>
    </row>
    <row r="320" spans="2:11" ht="12.75">
      <c r="B320" s="13" t="s">
        <v>314</v>
      </c>
      <c r="C320" s="12" t="s">
        <v>285</v>
      </c>
      <c r="D320" s="12" t="s">
        <v>300</v>
      </c>
      <c r="E320" s="123" t="s">
        <v>623</v>
      </c>
      <c r="F320" s="12">
        <v>610</v>
      </c>
      <c r="G320" s="12" t="s">
        <v>317</v>
      </c>
      <c r="H320" s="249">
        <v>1160.9</v>
      </c>
      <c r="I320" s="250">
        <v>1160.9</v>
      </c>
      <c r="J320" s="250">
        <f t="shared" si="29"/>
        <v>100</v>
      </c>
      <c r="K320" s="250">
        <f t="shared" si="30"/>
        <v>0</v>
      </c>
    </row>
    <row r="321" spans="2:11" ht="25.5">
      <c r="B321" s="236" t="s">
        <v>610</v>
      </c>
      <c r="C321" s="12" t="s">
        <v>285</v>
      </c>
      <c r="D321" s="12" t="s">
        <v>300</v>
      </c>
      <c r="E321" s="123" t="s">
        <v>609</v>
      </c>
      <c r="F321" s="12"/>
      <c r="G321" s="12"/>
      <c r="H321" s="250">
        <f aca="true" t="shared" si="42" ref="H321:I323">H322</f>
        <v>1650</v>
      </c>
      <c r="I321" s="250">
        <f t="shared" si="42"/>
        <v>1650</v>
      </c>
      <c r="J321" s="250">
        <f t="shared" si="29"/>
        <v>100</v>
      </c>
      <c r="K321" s="250">
        <f t="shared" si="30"/>
        <v>0</v>
      </c>
    </row>
    <row r="322" spans="2:11" ht="12.75">
      <c r="B322" s="13" t="s">
        <v>140</v>
      </c>
      <c r="C322" s="12" t="s">
        <v>285</v>
      </c>
      <c r="D322" s="12" t="s">
        <v>300</v>
      </c>
      <c r="E322" s="123" t="s">
        <v>609</v>
      </c>
      <c r="F322" s="12" t="s">
        <v>141</v>
      </c>
      <c r="G322" s="12"/>
      <c r="H322" s="250">
        <f t="shared" si="42"/>
        <v>1650</v>
      </c>
      <c r="I322" s="250">
        <f t="shared" si="42"/>
        <v>1650</v>
      </c>
      <c r="J322" s="250">
        <f t="shared" si="29"/>
        <v>100</v>
      </c>
      <c r="K322" s="250">
        <f t="shared" si="30"/>
        <v>0</v>
      </c>
    </row>
    <row r="323" spans="2:11" ht="12.75">
      <c r="B323" s="13" t="s">
        <v>293</v>
      </c>
      <c r="C323" s="12" t="s">
        <v>285</v>
      </c>
      <c r="D323" s="12" t="s">
        <v>300</v>
      </c>
      <c r="E323" s="123" t="s">
        <v>609</v>
      </c>
      <c r="F323" s="12">
        <v>610</v>
      </c>
      <c r="G323" s="12"/>
      <c r="H323" s="250">
        <f t="shared" si="42"/>
        <v>1650</v>
      </c>
      <c r="I323" s="250">
        <f t="shared" si="42"/>
        <v>1650</v>
      </c>
      <c r="J323" s="250">
        <f t="shared" si="29"/>
        <v>100</v>
      </c>
      <c r="K323" s="250">
        <f t="shared" si="30"/>
        <v>0</v>
      </c>
    </row>
    <row r="324" spans="2:11" ht="12.75">
      <c r="B324" s="238" t="s">
        <v>313</v>
      </c>
      <c r="C324" s="12" t="s">
        <v>285</v>
      </c>
      <c r="D324" s="12" t="s">
        <v>300</v>
      </c>
      <c r="E324" s="123" t="s">
        <v>609</v>
      </c>
      <c r="F324" s="12">
        <v>610</v>
      </c>
      <c r="G324" s="12" t="s">
        <v>37</v>
      </c>
      <c r="H324" s="249">
        <v>1650</v>
      </c>
      <c r="I324" s="250">
        <v>1650</v>
      </c>
      <c r="J324" s="250">
        <f t="shared" si="29"/>
        <v>100</v>
      </c>
      <c r="K324" s="250">
        <f t="shared" si="30"/>
        <v>0</v>
      </c>
    </row>
    <row r="325" spans="2:11" ht="25.5">
      <c r="B325" s="233" t="s">
        <v>266</v>
      </c>
      <c r="C325" s="12" t="s">
        <v>285</v>
      </c>
      <c r="D325" s="12" t="s">
        <v>300</v>
      </c>
      <c r="E325" s="36" t="s">
        <v>265</v>
      </c>
      <c r="F325" s="4"/>
      <c r="G325" s="12"/>
      <c r="H325" s="250">
        <f aca="true" t="shared" si="43" ref="H325:I327">H326</f>
        <v>6052.7</v>
      </c>
      <c r="I325" s="250">
        <f t="shared" si="43"/>
        <v>6052.7</v>
      </c>
      <c r="J325" s="250">
        <f t="shared" si="29"/>
        <v>100</v>
      </c>
      <c r="K325" s="250">
        <f t="shared" si="30"/>
        <v>0</v>
      </c>
    </row>
    <row r="326" spans="2:11" ht="12.75">
      <c r="B326" s="13" t="s">
        <v>140</v>
      </c>
      <c r="C326" s="12" t="s">
        <v>285</v>
      </c>
      <c r="D326" s="12" t="s">
        <v>300</v>
      </c>
      <c r="E326" s="36" t="s">
        <v>265</v>
      </c>
      <c r="F326" s="12" t="s">
        <v>141</v>
      </c>
      <c r="G326" s="12"/>
      <c r="H326" s="250">
        <f t="shared" si="43"/>
        <v>6052.7</v>
      </c>
      <c r="I326" s="250">
        <f t="shared" si="43"/>
        <v>6052.7</v>
      </c>
      <c r="J326" s="250">
        <f t="shared" si="29"/>
        <v>100</v>
      </c>
      <c r="K326" s="250">
        <f t="shared" si="30"/>
        <v>0</v>
      </c>
    </row>
    <row r="327" spans="2:11" ht="12.75">
      <c r="B327" s="13" t="s">
        <v>293</v>
      </c>
      <c r="C327" s="12" t="s">
        <v>285</v>
      </c>
      <c r="D327" s="12" t="s">
        <v>300</v>
      </c>
      <c r="E327" s="36" t="s">
        <v>265</v>
      </c>
      <c r="F327" s="12">
        <v>610</v>
      </c>
      <c r="G327" s="12"/>
      <c r="H327" s="250">
        <f t="shared" si="43"/>
        <v>6052.7</v>
      </c>
      <c r="I327" s="250">
        <f t="shared" si="43"/>
        <v>6052.7</v>
      </c>
      <c r="J327" s="250">
        <f t="shared" si="29"/>
        <v>100</v>
      </c>
      <c r="K327" s="250">
        <f t="shared" si="30"/>
        <v>0</v>
      </c>
    </row>
    <row r="328" spans="2:11" ht="12.75">
      <c r="B328" s="13" t="s">
        <v>375</v>
      </c>
      <c r="C328" s="12" t="s">
        <v>285</v>
      </c>
      <c r="D328" s="12" t="s">
        <v>300</v>
      </c>
      <c r="E328" s="36" t="s">
        <v>265</v>
      </c>
      <c r="F328" s="12">
        <v>610</v>
      </c>
      <c r="G328" s="12">
        <v>2</v>
      </c>
      <c r="H328" s="249">
        <v>6052.7</v>
      </c>
      <c r="I328" s="250">
        <v>6052.7</v>
      </c>
      <c r="J328" s="250">
        <f aca="true" t="shared" si="44" ref="J328:J391">I328/H328*100</f>
        <v>100</v>
      </c>
      <c r="K328" s="250">
        <f aca="true" t="shared" si="45" ref="K328:K391">H328-I328</f>
        <v>0</v>
      </c>
    </row>
    <row r="329" spans="2:11" ht="38.25">
      <c r="B329" s="242" t="s">
        <v>231</v>
      </c>
      <c r="C329" s="12" t="s">
        <v>285</v>
      </c>
      <c r="D329" s="12" t="s">
        <v>300</v>
      </c>
      <c r="E329" s="137" t="s">
        <v>232</v>
      </c>
      <c r="F329" s="12"/>
      <c r="G329" s="12"/>
      <c r="H329" s="250">
        <f aca="true" t="shared" si="46" ref="H329:I331">H330</f>
        <v>88.6</v>
      </c>
      <c r="I329" s="250">
        <f t="shared" si="46"/>
        <v>88.6</v>
      </c>
      <c r="J329" s="250">
        <f t="shared" si="44"/>
        <v>100</v>
      </c>
      <c r="K329" s="250">
        <f t="shared" si="45"/>
        <v>0</v>
      </c>
    </row>
    <row r="330" spans="2:11" ht="12.75">
      <c r="B330" s="13" t="s">
        <v>140</v>
      </c>
      <c r="C330" s="12" t="s">
        <v>285</v>
      </c>
      <c r="D330" s="12" t="s">
        <v>300</v>
      </c>
      <c r="E330" s="137" t="s">
        <v>232</v>
      </c>
      <c r="F330" s="12" t="s">
        <v>141</v>
      </c>
      <c r="G330" s="12"/>
      <c r="H330" s="250">
        <f t="shared" si="46"/>
        <v>88.6</v>
      </c>
      <c r="I330" s="250">
        <f t="shared" si="46"/>
        <v>88.6</v>
      </c>
      <c r="J330" s="250">
        <f t="shared" si="44"/>
        <v>100</v>
      </c>
      <c r="K330" s="250">
        <f t="shared" si="45"/>
        <v>0</v>
      </c>
    </row>
    <row r="331" spans="2:11" ht="12.75">
      <c r="B331" s="13" t="s">
        <v>293</v>
      </c>
      <c r="C331" s="12" t="s">
        <v>285</v>
      </c>
      <c r="D331" s="12" t="s">
        <v>300</v>
      </c>
      <c r="E331" s="137" t="s">
        <v>232</v>
      </c>
      <c r="F331" s="12">
        <v>610</v>
      </c>
      <c r="G331" s="12"/>
      <c r="H331" s="250">
        <f t="shared" si="46"/>
        <v>88.6</v>
      </c>
      <c r="I331" s="250">
        <f t="shared" si="46"/>
        <v>88.6</v>
      </c>
      <c r="J331" s="250">
        <f t="shared" si="44"/>
        <v>100</v>
      </c>
      <c r="K331" s="250">
        <f t="shared" si="45"/>
        <v>0</v>
      </c>
    </row>
    <row r="332" spans="2:11" ht="12.75">
      <c r="B332" s="13" t="s">
        <v>375</v>
      </c>
      <c r="C332" s="12" t="s">
        <v>285</v>
      </c>
      <c r="D332" s="12" t="s">
        <v>300</v>
      </c>
      <c r="E332" s="137" t="s">
        <v>232</v>
      </c>
      <c r="F332" s="12">
        <v>610</v>
      </c>
      <c r="G332" s="12" t="s">
        <v>316</v>
      </c>
      <c r="H332" s="249">
        <v>88.6</v>
      </c>
      <c r="I332" s="250">
        <v>88.6</v>
      </c>
      <c r="J332" s="250">
        <f t="shared" si="44"/>
        <v>100</v>
      </c>
      <c r="K332" s="250">
        <f t="shared" si="45"/>
        <v>0</v>
      </c>
    </row>
    <row r="333" spans="2:11" ht="25.5">
      <c r="B333" s="236" t="s">
        <v>89</v>
      </c>
      <c r="C333" s="12" t="s">
        <v>285</v>
      </c>
      <c r="D333" s="12" t="s">
        <v>300</v>
      </c>
      <c r="E333" s="123" t="s">
        <v>384</v>
      </c>
      <c r="F333" s="12"/>
      <c r="G333" s="12"/>
      <c r="H333" s="250">
        <f aca="true" t="shared" si="47" ref="H333:I335">H334</f>
        <v>26.1</v>
      </c>
      <c r="I333" s="250">
        <f t="shared" si="47"/>
        <v>26.1</v>
      </c>
      <c r="J333" s="250">
        <f t="shared" si="44"/>
        <v>100</v>
      </c>
      <c r="K333" s="250">
        <f t="shared" si="45"/>
        <v>0</v>
      </c>
    </row>
    <row r="334" spans="2:11" ht="12.75">
      <c r="B334" s="13" t="s">
        <v>140</v>
      </c>
      <c r="C334" s="12" t="s">
        <v>285</v>
      </c>
      <c r="D334" s="12" t="s">
        <v>300</v>
      </c>
      <c r="E334" s="123" t="s">
        <v>384</v>
      </c>
      <c r="F334" s="12" t="s">
        <v>141</v>
      </c>
      <c r="G334" s="12"/>
      <c r="H334" s="250">
        <f t="shared" si="47"/>
        <v>26.1</v>
      </c>
      <c r="I334" s="250">
        <f t="shared" si="47"/>
        <v>26.1</v>
      </c>
      <c r="J334" s="250">
        <f t="shared" si="44"/>
        <v>100</v>
      </c>
      <c r="K334" s="250">
        <f t="shared" si="45"/>
        <v>0</v>
      </c>
    </row>
    <row r="335" spans="2:11" ht="12.75">
      <c r="B335" s="13" t="s">
        <v>293</v>
      </c>
      <c r="C335" s="12" t="s">
        <v>285</v>
      </c>
      <c r="D335" s="12" t="s">
        <v>300</v>
      </c>
      <c r="E335" s="123" t="s">
        <v>384</v>
      </c>
      <c r="F335" s="12" t="s">
        <v>337</v>
      </c>
      <c r="G335" s="12"/>
      <c r="H335" s="250">
        <f t="shared" si="47"/>
        <v>26.1</v>
      </c>
      <c r="I335" s="250">
        <f t="shared" si="47"/>
        <v>26.1</v>
      </c>
      <c r="J335" s="250">
        <f t="shared" si="44"/>
        <v>100</v>
      </c>
      <c r="K335" s="250">
        <f t="shared" si="45"/>
        <v>0</v>
      </c>
    </row>
    <row r="336" spans="2:11" ht="12.75">
      <c r="B336" s="13" t="s">
        <v>375</v>
      </c>
      <c r="C336" s="12" t="s">
        <v>285</v>
      </c>
      <c r="D336" s="12" t="s">
        <v>300</v>
      </c>
      <c r="E336" s="123" t="s">
        <v>384</v>
      </c>
      <c r="F336" s="12" t="s">
        <v>337</v>
      </c>
      <c r="G336" s="12" t="s">
        <v>316</v>
      </c>
      <c r="H336" s="249">
        <v>26.1</v>
      </c>
      <c r="I336" s="250">
        <v>26.1</v>
      </c>
      <c r="J336" s="250">
        <f t="shared" si="44"/>
        <v>100</v>
      </c>
      <c r="K336" s="250">
        <f t="shared" si="45"/>
        <v>0</v>
      </c>
    </row>
    <row r="337" spans="2:11" ht="25.5">
      <c r="B337" s="236" t="s">
        <v>597</v>
      </c>
      <c r="C337" s="12" t="s">
        <v>285</v>
      </c>
      <c r="D337" s="12" t="s">
        <v>300</v>
      </c>
      <c r="E337" s="123" t="s">
        <v>90</v>
      </c>
      <c r="F337" s="12"/>
      <c r="G337" s="12"/>
      <c r="H337" s="250">
        <f aca="true" t="shared" si="48" ref="H337:I339">H338</f>
        <v>30.7</v>
      </c>
      <c r="I337" s="250">
        <f t="shared" si="48"/>
        <v>30.7</v>
      </c>
      <c r="J337" s="250">
        <f t="shared" si="44"/>
        <v>100</v>
      </c>
      <c r="K337" s="250">
        <f t="shared" si="45"/>
        <v>0</v>
      </c>
    </row>
    <row r="338" spans="2:11" ht="12.75">
      <c r="B338" s="13" t="s">
        <v>140</v>
      </c>
      <c r="C338" s="12" t="s">
        <v>285</v>
      </c>
      <c r="D338" s="12" t="s">
        <v>300</v>
      </c>
      <c r="E338" s="123" t="s">
        <v>90</v>
      </c>
      <c r="F338" s="12" t="s">
        <v>141</v>
      </c>
      <c r="G338" s="12"/>
      <c r="H338" s="250">
        <f t="shared" si="48"/>
        <v>30.7</v>
      </c>
      <c r="I338" s="250">
        <f t="shared" si="48"/>
        <v>30.7</v>
      </c>
      <c r="J338" s="250">
        <f t="shared" si="44"/>
        <v>100</v>
      </c>
      <c r="K338" s="250">
        <f t="shared" si="45"/>
        <v>0</v>
      </c>
    </row>
    <row r="339" spans="2:11" ht="12.75">
      <c r="B339" s="13" t="s">
        <v>293</v>
      </c>
      <c r="C339" s="12" t="s">
        <v>285</v>
      </c>
      <c r="D339" s="12" t="s">
        <v>300</v>
      </c>
      <c r="E339" s="123" t="s">
        <v>90</v>
      </c>
      <c r="F339" s="12" t="s">
        <v>337</v>
      </c>
      <c r="G339" s="12"/>
      <c r="H339" s="250">
        <f t="shared" si="48"/>
        <v>30.7</v>
      </c>
      <c r="I339" s="250">
        <f t="shared" si="48"/>
        <v>30.7</v>
      </c>
      <c r="J339" s="250">
        <f t="shared" si="44"/>
        <v>100</v>
      </c>
      <c r="K339" s="250">
        <f t="shared" si="45"/>
        <v>0</v>
      </c>
    </row>
    <row r="340" spans="2:11" ht="12.75">
      <c r="B340" s="238" t="s">
        <v>313</v>
      </c>
      <c r="C340" s="12" t="s">
        <v>285</v>
      </c>
      <c r="D340" s="12" t="s">
        <v>300</v>
      </c>
      <c r="E340" s="123" t="s">
        <v>90</v>
      </c>
      <c r="F340" s="12" t="s">
        <v>337</v>
      </c>
      <c r="G340" s="12" t="s">
        <v>37</v>
      </c>
      <c r="H340" s="249">
        <v>30.7</v>
      </c>
      <c r="I340" s="250">
        <v>30.7</v>
      </c>
      <c r="J340" s="250">
        <f t="shared" si="44"/>
        <v>100</v>
      </c>
      <c r="K340" s="250">
        <f t="shared" si="45"/>
        <v>0</v>
      </c>
    </row>
    <row r="341" spans="2:11" ht="38.25">
      <c r="B341" s="238" t="s">
        <v>118</v>
      </c>
      <c r="C341" s="12" t="s">
        <v>285</v>
      </c>
      <c r="D341" s="12" t="s">
        <v>300</v>
      </c>
      <c r="E341" s="126" t="s">
        <v>117</v>
      </c>
      <c r="F341" s="12"/>
      <c r="G341" s="12"/>
      <c r="H341" s="250">
        <f aca="true" t="shared" si="49" ref="H341:I343">H342</f>
        <v>502.2</v>
      </c>
      <c r="I341" s="250">
        <f t="shared" si="49"/>
        <v>502.2</v>
      </c>
      <c r="J341" s="250">
        <f t="shared" si="44"/>
        <v>100</v>
      </c>
      <c r="K341" s="250">
        <f t="shared" si="45"/>
        <v>0</v>
      </c>
    </row>
    <row r="342" spans="2:11" ht="12.75">
      <c r="B342" s="13" t="s">
        <v>140</v>
      </c>
      <c r="C342" s="12" t="s">
        <v>285</v>
      </c>
      <c r="D342" s="12" t="s">
        <v>300</v>
      </c>
      <c r="E342" s="126" t="s">
        <v>117</v>
      </c>
      <c r="F342" s="12" t="s">
        <v>141</v>
      </c>
      <c r="G342" s="12"/>
      <c r="H342" s="250">
        <f t="shared" si="49"/>
        <v>502.2</v>
      </c>
      <c r="I342" s="250">
        <f t="shared" si="49"/>
        <v>502.2</v>
      </c>
      <c r="J342" s="250">
        <f t="shared" si="44"/>
        <v>100</v>
      </c>
      <c r="K342" s="250">
        <f t="shared" si="45"/>
        <v>0</v>
      </c>
    </row>
    <row r="343" spans="2:11" ht="12.75">
      <c r="B343" s="13" t="s">
        <v>293</v>
      </c>
      <c r="C343" s="12" t="s">
        <v>285</v>
      </c>
      <c r="D343" s="12" t="s">
        <v>300</v>
      </c>
      <c r="E343" s="126" t="s">
        <v>117</v>
      </c>
      <c r="F343" s="12" t="s">
        <v>337</v>
      </c>
      <c r="G343" s="12"/>
      <c r="H343" s="250">
        <f t="shared" si="49"/>
        <v>502.2</v>
      </c>
      <c r="I343" s="250">
        <f t="shared" si="49"/>
        <v>502.2</v>
      </c>
      <c r="J343" s="250">
        <f t="shared" si="44"/>
        <v>100</v>
      </c>
      <c r="K343" s="250">
        <f t="shared" si="45"/>
        <v>0</v>
      </c>
    </row>
    <row r="344" spans="2:11" ht="12.75">
      <c r="B344" s="238" t="s">
        <v>313</v>
      </c>
      <c r="C344" s="12" t="s">
        <v>285</v>
      </c>
      <c r="D344" s="12" t="s">
        <v>300</v>
      </c>
      <c r="E344" s="126" t="s">
        <v>117</v>
      </c>
      <c r="F344" s="12" t="s">
        <v>337</v>
      </c>
      <c r="G344" s="12" t="s">
        <v>37</v>
      </c>
      <c r="H344" s="249">
        <v>502.2</v>
      </c>
      <c r="I344" s="250">
        <v>502.2</v>
      </c>
      <c r="J344" s="250">
        <f t="shared" si="44"/>
        <v>100</v>
      </c>
      <c r="K344" s="250">
        <f t="shared" si="45"/>
        <v>0</v>
      </c>
    </row>
    <row r="345" spans="2:11" ht="12.75">
      <c r="B345" s="13" t="s">
        <v>477</v>
      </c>
      <c r="C345" s="12" t="s">
        <v>285</v>
      </c>
      <c r="D345" s="12" t="s">
        <v>300</v>
      </c>
      <c r="E345" s="36" t="s">
        <v>453</v>
      </c>
      <c r="F345" s="4"/>
      <c r="G345" s="12"/>
      <c r="H345" s="250">
        <f>H346</f>
        <v>64.4</v>
      </c>
      <c r="I345" s="250">
        <f>I346</f>
        <v>64.4</v>
      </c>
      <c r="J345" s="250">
        <f t="shared" si="44"/>
        <v>100</v>
      </c>
      <c r="K345" s="250">
        <f t="shared" si="45"/>
        <v>0</v>
      </c>
    </row>
    <row r="346" spans="2:11" ht="25.5">
      <c r="B346" s="238" t="s">
        <v>490</v>
      </c>
      <c r="C346" s="12" t="s">
        <v>285</v>
      </c>
      <c r="D346" s="12" t="s">
        <v>300</v>
      </c>
      <c r="E346" s="36" t="s">
        <v>454</v>
      </c>
      <c r="F346" s="4"/>
      <c r="G346" s="12"/>
      <c r="H346" s="250">
        <f>H347+H355</f>
        <v>64.4</v>
      </c>
      <c r="I346" s="250">
        <f>I347+I355</f>
        <v>64.4</v>
      </c>
      <c r="J346" s="250">
        <f t="shared" si="44"/>
        <v>100</v>
      </c>
      <c r="K346" s="250">
        <f t="shared" si="45"/>
        <v>0</v>
      </c>
    </row>
    <row r="347" spans="2:11" ht="51">
      <c r="B347" s="238" t="s">
        <v>452</v>
      </c>
      <c r="C347" s="12" t="s">
        <v>285</v>
      </c>
      <c r="D347" s="12" t="s">
        <v>300</v>
      </c>
      <c r="E347" s="36" t="s">
        <v>267</v>
      </c>
      <c r="F347" s="4"/>
      <c r="G347" s="12"/>
      <c r="H347" s="250">
        <f aca="true" t="shared" si="50" ref="H347:I349">H348</f>
        <v>13.8</v>
      </c>
      <c r="I347" s="250">
        <f t="shared" si="50"/>
        <v>13.8</v>
      </c>
      <c r="J347" s="250">
        <f t="shared" si="44"/>
        <v>100</v>
      </c>
      <c r="K347" s="250">
        <f t="shared" si="45"/>
        <v>0</v>
      </c>
    </row>
    <row r="348" spans="2:11" ht="12.75">
      <c r="B348" s="13" t="s">
        <v>140</v>
      </c>
      <c r="C348" s="12" t="s">
        <v>285</v>
      </c>
      <c r="D348" s="12" t="s">
        <v>300</v>
      </c>
      <c r="E348" s="36" t="s">
        <v>267</v>
      </c>
      <c r="F348" s="4">
        <v>600</v>
      </c>
      <c r="G348" s="12"/>
      <c r="H348" s="250">
        <f t="shared" si="50"/>
        <v>13.8</v>
      </c>
      <c r="I348" s="250">
        <f t="shared" si="50"/>
        <v>13.8</v>
      </c>
      <c r="J348" s="250">
        <f t="shared" si="44"/>
        <v>100</v>
      </c>
      <c r="K348" s="250">
        <f t="shared" si="45"/>
        <v>0</v>
      </c>
    </row>
    <row r="349" spans="2:11" ht="12.75">
      <c r="B349" s="13" t="s">
        <v>293</v>
      </c>
      <c r="C349" s="12" t="s">
        <v>285</v>
      </c>
      <c r="D349" s="12" t="s">
        <v>300</v>
      </c>
      <c r="E349" s="36" t="s">
        <v>267</v>
      </c>
      <c r="F349" s="4">
        <v>610</v>
      </c>
      <c r="G349" s="12"/>
      <c r="H349" s="250">
        <f t="shared" si="50"/>
        <v>13.8</v>
      </c>
      <c r="I349" s="250">
        <f t="shared" si="50"/>
        <v>13.8</v>
      </c>
      <c r="J349" s="250">
        <f t="shared" si="44"/>
        <v>100</v>
      </c>
      <c r="K349" s="250">
        <f t="shared" si="45"/>
        <v>0</v>
      </c>
    </row>
    <row r="350" spans="2:11" ht="12.75">
      <c r="B350" s="13" t="s">
        <v>375</v>
      </c>
      <c r="C350" s="12" t="s">
        <v>285</v>
      </c>
      <c r="D350" s="12" t="s">
        <v>300</v>
      </c>
      <c r="E350" s="36" t="s">
        <v>267</v>
      </c>
      <c r="F350" s="4">
        <v>610</v>
      </c>
      <c r="G350" s="12" t="s">
        <v>316</v>
      </c>
      <c r="H350" s="249">
        <v>13.8</v>
      </c>
      <c r="I350" s="250">
        <v>13.8</v>
      </c>
      <c r="J350" s="250">
        <f t="shared" si="44"/>
        <v>100</v>
      </c>
      <c r="K350" s="250">
        <f t="shared" si="45"/>
        <v>0</v>
      </c>
    </row>
    <row r="351" spans="2:11" ht="63.75" hidden="1">
      <c r="B351" s="238" t="s">
        <v>486</v>
      </c>
      <c r="C351" s="40" t="s">
        <v>285</v>
      </c>
      <c r="D351" s="12" t="s">
        <v>300</v>
      </c>
      <c r="E351" s="36" t="s">
        <v>455</v>
      </c>
      <c r="F351" s="45"/>
      <c r="G351" s="40"/>
      <c r="H351" s="249">
        <v>0</v>
      </c>
      <c r="I351" s="250"/>
      <c r="J351" s="250" t="e">
        <f t="shared" si="44"/>
        <v>#DIV/0!</v>
      </c>
      <c r="K351" s="250">
        <f t="shared" si="45"/>
        <v>0</v>
      </c>
    </row>
    <row r="352" spans="2:11" ht="12.75" hidden="1">
      <c r="B352" s="13" t="s">
        <v>140</v>
      </c>
      <c r="C352" s="40" t="s">
        <v>285</v>
      </c>
      <c r="D352" s="12" t="s">
        <v>300</v>
      </c>
      <c r="E352" s="36" t="s">
        <v>455</v>
      </c>
      <c r="F352" s="4">
        <v>600</v>
      </c>
      <c r="G352" s="12"/>
      <c r="H352" s="249">
        <v>0</v>
      </c>
      <c r="I352" s="250"/>
      <c r="J352" s="250" t="e">
        <f t="shared" si="44"/>
        <v>#DIV/0!</v>
      </c>
      <c r="K352" s="250">
        <f t="shared" si="45"/>
        <v>0</v>
      </c>
    </row>
    <row r="353" spans="2:11" ht="12.75" hidden="1">
      <c r="B353" s="13" t="s">
        <v>293</v>
      </c>
      <c r="C353" s="40" t="s">
        <v>285</v>
      </c>
      <c r="D353" s="12" t="s">
        <v>300</v>
      </c>
      <c r="E353" s="36" t="s">
        <v>455</v>
      </c>
      <c r="F353" s="4">
        <v>610</v>
      </c>
      <c r="G353" s="12"/>
      <c r="H353" s="249">
        <v>0</v>
      </c>
      <c r="I353" s="250"/>
      <c r="J353" s="250" t="e">
        <f t="shared" si="44"/>
        <v>#DIV/0!</v>
      </c>
      <c r="K353" s="250">
        <f t="shared" si="45"/>
        <v>0</v>
      </c>
    </row>
    <row r="354" spans="2:11" ht="12.75" hidden="1">
      <c r="B354" s="13" t="s">
        <v>375</v>
      </c>
      <c r="C354" s="40" t="s">
        <v>285</v>
      </c>
      <c r="D354" s="12" t="s">
        <v>300</v>
      </c>
      <c r="E354" s="36" t="s">
        <v>455</v>
      </c>
      <c r="F354" s="4">
        <v>610</v>
      </c>
      <c r="G354" s="12" t="s">
        <v>316</v>
      </c>
      <c r="H354" s="249">
        <v>0</v>
      </c>
      <c r="I354" s="250"/>
      <c r="J354" s="250" t="e">
        <f t="shared" si="44"/>
        <v>#DIV/0!</v>
      </c>
      <c r="K354" s="250">
        <f t="shared" si="45"/>
        <v>0</v>
      </c>
    </row>
    <row r="355" spans="2:11" ht="38.25">
      <c r="B355" s="238" t="s">
        <v>633</v>
      </c>
      <c r="C355" s="40" t="s">
        <v>285</v>
      </c>
      <c r="D355" s="12" t="s">
        <v>300</v>
      </c>
      <c r="E355" s="36" t="s">
        <v>487</v>
      </c>
      <c r="F355" s="45"/>
      <c r="G355" s="40"/>
      <c r="H355" s="250">
        <f aca="true" t="shared" si="51" ref="H355:I357">H356</f>
        <v>50.6</v>
      </c>
      <c r="I355" s="250">
        <f t="shared" si="51"/>
        <v>50.6</v>
      </c>
      <c r="J355" s="250">
        <f t="shared" si="44"/>
        <v>100</v>
      </c>
      <c r="K355" s="250">
        <f t="shared" si="45"/>
        <v>0</v>
      </c>
    </row>
    <row r="356" spans="2:11" ht="12.75">
      <c r="B356" s="13" t="s">
        <v>140</v>
      </c>
      <c r="C356" s="40" t="s">
        <v>285</v>
      </c>
      <c r="D356" s="12" t="s">
        <v>300</v>
      </c>
      <c r="E356" s="36" t="s">
        <v>487</v>
      </c>
      <c r="F356" s="4">
        <v>600</v>
      </c>
      <c r="G356" s="12"/>
      <c r="H356" s="250">
        <f t="shared" si="51"/>
        <v>50.6</v>
      </c>
      <c r="I356" s="250">
        <f t="shared" si="51"/>
        <v>50.6</v>
      </c>
      <c r="J356" s="250">
        <f t="shared" si="44"/>
        <v>100</v>
      </c>
      <c r="K356" s="250">
        <f t="shared" si="45"/>
        <v>0</v>
      </c>
    </row>
    <row r="357" spans="2:11" ht="12.75">
      <c r="B357" s="13" t="s">
        <v>293</v>
      </c>
      <c r="C357" s="40" t="s">
        <v>285</v>
      </c>
      <c r="D357" s="12" t="s">
        <v>300</v>
      </c>
      <c r="E357" s="36" t="s">
        <v>487</v>
      </c>
      <c r="F357" s="4">
        <v>610</v>
      </c>
      <c r="G357" s="12"/>
      <c r="H357" s="250">
        <f t="shared" si="51"/>
        <v>50.6</v>
      </c>
      <c r="I357" s="250">
        <f t="shared" si="51"/>
        <v>50.6</v>
      </c>
      <c r="J357" s="250">
        <f t="shared" si="44"/>
        <v>100</v>
      </c>
      <c r="K357" s="250">
        <f t="shared" si="45"/>
        <v>0</v>
      </c>
    </row>
    <row r="358" spans="2:11" ht="12.75">
      <c r="B358" s="13" t="s">
        <v>375</v>
      </c>
      <c r="C358" s="40" t="s">
        <v>285</v>
      </c>
      <c r="D358" s="12" t="s">
        <v>300</v>
      </c>
      <c r="E358" s="36" t="s">
        <v>487</v>
      </c>
      <c r="F358" s="4">
        <v>610</v>
      </c>
      <c r="G358" s="12" t="s">
        <v>316</v>
      </c>
      <c r="H358" s="249">
        <v>50.6</v>
      </c>
      <c r="I358" s="250">
        <v>50.6</v>
      </c>
      <c r="J358" s="250">
        <f t="shared" si="44"/>
        <v>100</v>
      </c>
      <c r="K358" s="250">
        <f t="shared" si="45"/>
        <v>0</v>
      </c>
    </row>
    <row r="359" spans="2:11" ht="38.25" hidden="1">
      <c r="B359" s="91" t="s">
        <v>339</v>
      </c>
      <c r="C359" s="40" t="s">
        <v>285</v>
      </c>
      <c r="D359" s="12" t="s">
        <v>300</v>
      </c>
      <c r="E359" s="36" t="s">
        <v>338</v>
      </c>
      <c r="F359" s="4"/>
      <c r="G359" s="12"/>
      <c r="H359" s="249">
        <v>0</v>
      </c>
      <c r="I359" s="250"/>
      <c r="J359" s="250" t="e">
        <f t="shared" si="44"/>
        <v>#DIV/0!</v>
      </c>
      <c r="K359" s="250">
        <f t="shared" si="45"/>
        <v>0</v>
      </c>
    </row>
    <row r="360" spans="2:11" ht="12.75" hidden="1">
      <c r="B360" s="13" t="s">
        <v>140</v>
      </c>
      <c r="C360" s="40" t="s">
        <v>285</v>
      </c>
      <c r="D360" s="12" t="s">
        <v>300</v>
      </c>
      <c r="E360" s="36" t="s">
        <v>338</v>
      </c>
      <c r="F360" s="4">
        <v>600</v>
      </c>
      <c r="G360" s="12"/>
      <c r="H360" s="249">
        <v>0</v>
      </c>
      <c r="I360" s="250"/>
      <c r="J360" s="250" t="e">
        <f t="shared" si="44"/>
        <v>#DIV/0!</v>
      </c>
      <c r="K360" s="250">
        <f t="shared" si="45"/>
        <v>0</v>
      </c>
    </row>
    <row r="361" spans="2:11" ht="12.75" hidden="1">
      <c r="B361" s="13" t="s">
        <v>293</v>
      </c>
      <c r="C361" s="40" t="s">
        <v>285</v>
      </c>
      <c r="D361" s="12" t="s">
        <v>300</v>
      </c>
      <c r="E361" s="36" t="s">
        <v>338</v>
      </c>
      <c r="F361" s="4">
        <v>610</v>
      </c>
      <c r="G361" s="12"/>
      <c r="H361" s="249">
        <v>0</v>
      </c>
      <c r="I361" s="250"/>
      <c r="J361" s="250" t="e">
        <f t="shared" si="44"/>
        <v>#DIV/0!</v>
      </c>
      <c r="K361" s="250">
        <f t="shared" si="45"/>
        <v>0</v>
      </c>
    </row>
    <row r="362" spans="2:11" ht="12.75" hidden="1">
      <c r="B362" s="13" t="s">
        <v>375</v>
      </c>
      <c r="C362" s="40" t="s">
        <v>285</v>
      </c>
      <c r="D362" s="12" t="s">
        <v>300</v>
      </c>
      <c r="E362" s="36" t="s">
        <v>338</v>
      </c>
      <c r="F362" s="4">
        <v>610</v>
      </c>
      <c r="G362" s="12" t="s">
        <v>316</v>
      </c>
      <c r="H362" s="249">
        <v>0</v>
      </c>
      <c r="I362" s="250"/>
      <c r="J362" s="250" t="e">
        <f t="shared" si="44"/>
        <v>#DIV/0!</v>
      </c>
      <c r="K362" s="250">
        <f t="shared" si="45"/>
        <v>0</v>
      </c>
    </row>
    <row r="363" spans="2:11" ht="25.5">
      <c r="B363" s="238" t="s">
        <v>649</v>
      </c>
      <c r="C363" s="12" t="s">
        <v>285</v>
      </c>
      <c r="D363" s="12" t="s">
        <v>300</v>
      </c>
      <c r="E363" s="46" t="s">
        <v>516</v>
      </c>
      <c r="F363" s="12"/>
      <c r="G363" s="12"/>
      <c r="H363" s="250">
        <f>H364+H398</f>
        <v>92446.1</v>
      </c>
      <c r="I363" s="250">
        <f>I364+I398</f>
        <v>92446</v>
      </c>
      <c r="J363" s="250">
        <f t="shared" si="44"/>
        <v>99.99989182886027</v>
      </c>
      <c r="K363" s="250">
        <f t="shared" si="45"/>
        <v>0.10000000000582077</v>
      </c>
    </row>
    <row r="364" spans="2:11" ht="25.5">
      <c r="B364" s="31" t="s">
        <v>456</v>
      </c>
      <c r="C364" s="12" t="s">
        <v>285</v>
      </c>
      <c r="D364" s="12" t="s">
        <v>300</v>
      </c>
      <c r="E364" s="46" t="s">
        <v>451</v>
      </c>
      <c r="F364" s="12"/>
      <c r="G364" s="12"/>
      <c r="H364" s="250">
        <f>H369+H373+H377+H381+H385+H390+H394</f>
        <v>89968.1</v>
      </c>
      <c r="I364" s="250">
        <f>I369+I373+I377+I381+I385+I390+I394</f>
        <v>89968</v>
      </c>
      <c r="J364" s="250">
        <f t="shared" si="44"/>
        <v>99.99988884949221</v>
      </c>
      <c r="K364" s="250">
        <f t="shared" si="45"/>
        <v>0.10000000000582077</v>
      </c>
    </row>
    <row r="365" spans="2:11" ht="51" hidden="1">
      <c r="B365" s="31" t="s">
        <v>448</v>
      </c>
      <c r="C365" s="12" t="s">
        <v>285</v>
      </c>
      <c r="D365" s="12" t="s">
        <v>300</v>
      </c>
      <c r="E365" s="46" t="s">
        <v>507</v>
      </c>
      <c r="F365" s="12"/>
      <c r="G365" s="12"/>
      <c r="H365" s="250"/>
      <c r="I365" s="250"/>
      <c r="J365" s="250" t="e">
        <f t="shared" si="44"/>
        <v>#DIV/0!</v>
      </c>
      <c r="K365" s="250">
        <f t="shared" si="45"/>
        <v>0</v>
      </c>
    </row>
    <row r="366" spans="2:11" ht="12.75" hidden="1">
      <c r="B366" s="13" t="s">
        <v>140</v>
      </c>
      <c r="C366" s="12" t="s">
        <v>285</v>
      </c>
      <c r="D366" s="12" t="s">
        <v>300</v>
      </c>
      <c r="E366" s="46" t="s">
        <v>507</v>
      </c>
      <c r="F366" s="12" t="s">
        <v>141</v>
      </c>
      <c r="G366" s="12"/>
      <c r="H366" s="250"/>
      <c r="I366" s="250"/>
      <c r="J366" s="250" t="e">
        <f t="shared" si="44"/>
        <v>#DIV/0!</v>
      </c>
      <c r="K366" s="250">
        <f t="shared" si="45"/>
        <v>0</v>
      </c>
    </row>
    <row r="367" spans="2:11" ht="12.75" hidden="1">
      <c r="B367" s="13" t="s">
        <v>293</v>
      </c>
      <c r="C367" s="12" t="s">
        <v>285</v>
      </c>
      <c r="D367" s="12" t="s">
        <v>300</v>
      </c>
      <c r="E367" s="46" t="s">
        <v>507</v>
      </c>
      <c r="F367" s="12">
        <v>610</v>
      </c>
      <c r="G367" s="12"/>
      <c r="H367" s="250"/>
      <c r="I367" s="250"/>
      <c r="J367" s="250" t="e">
        <f t="shared" si="44"/>
        <v>#DIV/0!</v>
      </c>
      <c r="K367" s="250">
        <f t="shared" si="45"/>
        <v>0</v>
      </c>
    </row>
    <row r="368" spans="2:11" ht="12.75" hidden="1">
      <c r="B368" s="13" t="s">
        <v>375</v>
      </c>
      <c r="C368" s="12" t="s">
        <v>285</v>
      </c>
      <c r="D368" s="12" t="s">
        <v>300</v>
      </c>
      <c r="E368" s="46" t="s">
        <v>507</v>
      </c>
      <c r="F368" s="12">
        <v>610</v>
      </c>
      <c r="G368" s="12">
        <v>2</v>
      </c>
      <c r="H368" s="250"/>
      <c r="I368" s="250"/>
      <c r="J368" s="250" t="e">
        <f t="shared" si="44"/>
        <v>#DIV/0!</v>
      </c>
      <c r="K368" s="250">
        <f t="shared" si="45"/>
        <v>0</v>
      </c>
    </row>
    <row r="369" spans="2:11" ht="51">
      <c r="B369" s="31" t="s">
        <v>511</v>
      </c>
      <c r="C369" s="12" t="s">
        <v>285</v>
      </c>
      <c r="D369" s="12" t="s">
        <v>300</v>
      </c>
      <c r="E369" s="46" t="s">
        <v>503</v>
      </c>
      <c r="F369" s="12"/>
      <c r="G369" s="12"/>
      <c r="H369" s="250">
        <f aca="true" t="shared" si="52" ref="H369:I371">H370</f>
        <v>1810.9</v>
      </c>
      <c r="I369" s="250">
        <f t="shared" si="52"/>
        <v>1810.9</v>
      </c>
      <c r="J369" s="250">
        <f t="shared" si="44"/>
        <v>100</v>
      </c>
      <c r="K369" s="250">
        <f t="shared" si="45"/>
        <v>0</v>
      </c>
    </row>
    <row r="370" spans="2:11" ht="12.75">
      <c r="B370" s="13" t="s">
        <v>140</v>
      </c>
      <c r="C370" s="12" t="s">
        <v>285</v>
      </c>
      <c r="D370" s="12" t="s">
        <v>300</v>
      </c>
      <c r="E370" s="46" t="s">
        <v>503</v>
      </c>
      <c r="F370" s="12" t="s">
        <v>141</v>
      </c>
      <c r="G370" s="12"/>
      <c r="H370" s="250">
        <f t="shared" si="52"/>
        <v>1810.9</v>
      </c>
      <c r="I370" s="250">
        <f t="shared" si="52"/>
        <v>1810.9</v>
      </c>
      <c r="J370" s="250">
        <f t="shared" si="44"/>
        <v>100</v>
      </c>
      <c r="K370" s="250">
        <f t="shared" si="45"/>
        <v>0</v>
      </c>
    </row>
    <row r="371" spans="2:11" ht="12.75">
      <c r="B371" s="13" t="s">
        <v>293</v>
      </c>
      <c r="C371" s="12" t="s">
        <v>285</v>
      </c>
      <c r="D371" s="12" t="s">
        <v>300</v>
      </c>
      <c r="E371" s="46" t="s">
        <v>503</v>
      </c>
      <c r="F371" s="12">
        <v>610</v>
      </c>
      <c r="G371" s="12"/>
      <c r="H371" s="250">
        <f t="shared" si="52"/>
        <v>1810.9</v>
      </c>
      <c r="I371" s="250">
        <f t="shared" si="52"/>
        <v>1810.9</v>
      </c>
      <c r="J371" s="250">
        <f t="shared" si="44"/>
        <v>100</v>
      </c>
      <c r="K371" s="250">
        <f t="shared" si="45"/>
        <v>0</v>
      </c>
    </row>
    <row r="372" spans="2:11" ht="12.75">
      <c r="B372" s="238" t="s">
        <v>313</v>
      </c>
      <c r="C372" s="12" t="s">
        <v>285</v>
      </c>
      <c r="D372" s="12" t="s">
        <v>300</v>
      </c>
      <c r="E372" s="46" t="s">
        <v>503</v>
      </c>
      <c r="F372" s="12">
        <v>610</v>
      </c>
      <c r="G372" s="12" t="s">
        <v>37</v>
      </c>
      <c r="H372" s="249">
        <v>1810.9</v>
      </c>
      <c r="I372" s="250">
        <v>1810.9</v>
      </c>
      <c r="J372" s="250">
        <f t="shared" si="44"/>
        <v>100</v>
      </c>
      <c r="K372" s="250">
        <f t="shared" si="45"/>
        <v>0</v>
      </c>
    </row>
    <row r="373" spans="2:11" ht="71.25" customHeight="1">
      <c r="B373" s="238" t="s">
        <v>256</v>
      </c>
      <c r="C373" s="12" t="s">
        <v>285</v>
      </c>
      <c r="D373" s="12" t="s">
        <v>300</v>
      </c>
      <c r="E373" s="46" t="s">
        <v>504</v>
      </c>
      <c r="F373" s="12"/>
      <c r="G373" s="12"/>
      <c r="H373" s="250">
        <f aca="true" t="shared" si="53" ref="H373:I375">H374</f>
        <v>57101.9</v>
      </c>
      <c r="I373" s="250">
        <f t="shared" si="53"/>
        <v>57101.9</v>
      </c>
      <c r="J373" s="250">
        <f t="shared" si="44"/>
        <v>100</v>
      </c>
      <c r="K373" s="250">
        <f t="shared" si="45"/>
        <v>0</v>
      </c>
    </row>
    <row r="374" spans="2:11" ht="12.75">
      <c r="B374" s="13" t="s">
        <v>140</v>
      </c>
      <c r="C374" s="12" t="s">
        <v>285</v>
      </c>
      <c r="D374" s="12" t="s">
        <v>300</v>
      </c>
      <c r="E374" s="46" t="s">
        <v>504</v>
      </c>
      <c r="F374" s="12" t="s">
        <v>141</v>
      </c>
      <c r="G374" s="12"/>
      <c r="H374" s="250">
        <f t="shared" si="53"/>
        <v>57101.9</v>
      </c>
      <c r="I374" s="250">
        <f t="shared" si="53"/>
        <v>57101.9</v>
      </c>
      <c r="J374" s="250">
        <f t="shared" si="44"/>
        <v>100</v>
      </c>
      <c r="K374" s="250">
        <f t="shared" si="45"/>
        <v>0</v>
      </c>
    </row>
    <row r="375" spans="2:11" ht="12.75">
      <c r="B375" s="13" t="s">
        <v>293</v>
      </c>
      <c r="C375" s="12" t="s">
        <v>285</v>
      </c>
      <c r="D375" s="12" t="s">
        <v>300</v>
      </c>
      <c r="E375" s="46" t="s">
        <v>504</v>
      </c>
      <c r="F375" s="12">
        <v>610</v>
      </c>
      <c r="G375" s="12"/>
      <c r="H375" s="250">
        <f t="shared" si="53"/>
        <v>57101.9</v>
      </c>
      <c r="I375" s="250">
        <f t="shared" si="53"/>
        <v>57101.9</v>
      </c>
      <c r="J375" s="250">
        <f t="shared" si="44"/>
        <v>100</v>
      </c>
      <c r="K375" s="250">
        <f t="shared" si="45"/>
        <v>0</v>
      </c>
    </row>
    <row r="376" spans="2:11" ht="12.75">
      <c r="B376" s="238" t="s">
        <v>313</v>
      </c>
      <c r="C376" s="12" t="s">
        <v>285</v>
      </c>
      <c r="D376" s="12" t="s">
        <v>300</v>
      </c>
      <c r="E376" s="46" t="s">
        <v>504</v>
      </c>
      <c r="F376" s="12">
        <v>610</v>
      </c>
      <c r="G376" s="12" t="s">
        <v>37</v>
      </c>
      <c r="H376" s="249">
        <v>57101.9</v>
      </c>
      <c r="I376" s="250">
        <v>57101.9</v>
      </c>
      <c r="J376" s="250">
        <f t="shared" si="44"/>
        <v>100</v>
      </c>
      <c r="K376" s="250">
        <f t="shared" si="45"/>
        <v>0</v>
      </c>
    </row>
    <row r="377" spans="2:11" ht="51">
      <c r="B377" s="31" t="s">
        <v>449</v>
      </c>
      <c r="C377" s="12" t="s">
        <v>285</v>
      </c>
      <c r="D377" s="12" t="s">
        <v>300</v>
      </c>
      <c r="E377" s="46" t="s">
        <v>508</v>
      </c>
      <c r="F377" s="12"/>
      <c r="G377" s="12"/>
      <c r="H377" s="250">
        <f aca="true" t="shared" si="54" ref="H377:I379">H378</f>
        <v>12970.7</v>
      </c>
      <c r="I377" s="250">
        <f t="shared" si="54"/>
        <v>12970.7</v>
      </c>
      <c r="J377" s="250">
        <f t="shared" si="44"/>
        <v>100</v>
      </c>
      <c r="K377" s="250">
        <f t="shared" si="45"/>
        <v>0</v>
      </c>
    </row>
    <row r="378" spans="2:11" ht="12.75">
      <c r="B378" s="13" t="s">
        <v>140</v>
      </c>
      <c r="C378" s="12" t="s">
        <v>285</v>
      </c>
      <c r="D378" s="12" t="s">
        <v>300</v>
      </c>
      <c r="E378" s="46" t="s">
        <v>508</v>
      </c>
      <c r="F378" s="12" t="s">
        <v>141</v>
      </c>
      <c r="G378" s="12"/>
      <c r="H378" s="250">
        <f t="shared" si="54"/>
        <v>12970.7</v>
      </c>
      <c r="I378" s="250">
        <f t="shared" si="54"/>
        <v>12970.7</v>
      </c>
      <c r="J378" s="250">
        <f t="shared" si="44"/>
        <v>100</v>
      </c>
      <c r="K378" s="250">
        <f t="shared" si="45"/>
        <v>0</v>
      </c>
    </row>
    <row r="379" spans="2:11" ht="12.75">
      <c r="B379" s="13" t="s">
        <v>293</v>
      </c>
      <c r="C379" s="12" t="s">
        <v>285</v>
      </c>
      <c r="D379" s="12" t="s">
        <v>300</v>
      </c>
      <c r="E379" s="46" t="s">
        <v>508</v>
      </c>
      <c r="F379" s="12">
        <v>610</v>
      </c>
      <c r="G379" s="12"/>
      <c r="H379" s="250">
        <f t="shared" si="54"/>
        <v>12970.7</v>
      </c>
      <c r="I379" s="250">
        <f t="shared" si="54"/>
        <v>12970.7</v>
      </c>
      <c r="J379" s="250">
        <f t="shared" si="44"/>
        <v>100</v>
      </c>
      <c r="K379" s="250">
        <f t="shared" si="45"/>
        <v>0</v>
      </c>
    </row>
    <row r="380" spans="2:11" ht="12.75">
      <c r="B380" s="13" t="s">
        <v>375</v>
      </c>
      <c r="C380" s="12" t="s">
        <v>285</v>
      </c>
      <c r="D380" s="12" t="s">
        <v>300</v>
      </c>
      <c r="E380" s="46" t="s">
        <v>508</v>
      </c>
      <c r="F380" s="12">
        <v>610</v>
      </c>
      <c r="G380" s="12">
        <v>2</v>
      </c>
      <c r="H380" s="249">
        <v>12970.7</v>
      </c>
      <c r="I380" s="250">
        <v>12970.7</v>
      </c>
      <c r="J380" s="250">
        <f t="shared" si="44"/>
        <v>100</v>
      </c>
      <c r="K380" s="250">
        <f t="shared" si="45"/>
        <v>0</v>
      </c>
    </row>
    <row r="381" spans="2:11" ht="51">
      <c r="B381" s="31" t="s">
        <v>450</v>
      </c>
      <c r="C381" s="12" t="s">
        <v>285</v>
      </c>
      <c r="D381" s="12" t="s">
        <v>300</v>
      </c>
      <c r="E381" s="46" t="s">
        <v>509</v>
      </c>
      <c r="F381" s="12"/>
      <c r="G381" s="12"/>
      <c r="H381" s="250">
        <f aca="true" t="shared" si="55" ref="H381:I383">H382</f>
        <v>72.3</v>
      </c>
      <c r="I381" s="250">
        <f t="shared" si="55"/>
        <v>72.3</v>
      </c>
      <c r="J381" s="250">
        <f t="shared" si="44"/>
        <v>100</v>
      </c>
      <c r="K381" s="250">
        <f t="shared" si="45"/>
        <v>0</v>
      </c>
    </row>
    <row r="382" spans="2:11" ht="12.75">
      <c r="B382" s="13" t="s">
        <v>140</v>
      </c>
      <c r="C382" s="12" t="s">
        <v>285</v>
      </c>
      <c r="D382" s="12" t="s">
        <v>300</v>
      </c>
      <c r="E382" s="46" t="s">
        <v>509</v>
      </c>
      <c r="F382" s="12" t="s">
        <v>141</v>
      </c>
      <c r="G382" s="12"/>
      <c r="H382" s="250">
        <f t="shared" si="55"/>
        <v>72.3</v>
      </c>
      <c r="I382" s="250">
        <f t="shared" si="55"/>
        <v>72.3</v>
      </c>
      <c r="J382" s="250">
        <f t="shared" si="44"/>
        <v>100</v>
      </c>
      <c r="K382" s="250">
        <f t="shared" si="45"/>
        <v>0</v>
      </c>
    </row>
    <row r="383" spans="2:11" ht="12.75">
      <c r="B383" s="13" t="s">
        <v>293</v>
      </c>
      <c r="C383" s="12" t="s">
        <v>285</v>
      </c>
      <c r="D383" s="12" t="s">
        <v>300</v>
      </c>
      <c r="E383" s="46" t="s">
        <v>509</v>
      </c>
      <c r="F383" s="12">
        <v>610</v>
      </c>
      <c r="G383" s="12"/>
      <c r="H383" s="250">
        <f t="shared" si="55"/>
        <v>72.3</v>
      </c>
      <c r="I383" s="250">
        <f t="shared" si="55"/>
        <v>72.3</v>
      </c>
      <c r="J383" s="250">
        <f t="shared" si="44"/>
        <v>100</v>
      </c>
      <c r="K383" s="250">
        <f t="shared" si="45"/>
        <v>0</v>
      </c>
    </row>
    <row r="384" spans="2:11" ht="12.75">
      <c r="B384" s="13" t="s">
        <v>375</v>
      </c>
      <c r="C384" s="12" t="s">
        <v>285</v>
      </c>
      <c r="D384" s="12" t="s">
        <v>300</v>
      </c>
      <c r="E384" s="46" t="s">
        <v>509</v>
      </c>
      <c r="F384" s="12">
        <v>610</v>
      </c>
      <c r="G384" s="12">
        <v>2</v>
      </c>
      <c r="H384" s="249">
        <v>72.3</v>
      </c>
      <c r="I384" s="250">
        <v>72.3</v>
      </c>
      <c r="J384" s="250">
        <f t="shared" si="44"/>
        <v>100</v>
      </c>
      <c r="K384" s="250">
        <f t="shared" si="45"/>
        <v>0</v>
      </c>
    </row>
    <row r="385" spans="2:11" ht="51">
      <c r="B385" s="234" t="s">
        <v>123</v>
      </c>
      <c r="C385" s="89" t="s">
        <v>285</v>
      </c>
      <c r="D385" s="89" t="s">
        <v>300</v>
      </c>
      <c r="E385" s="150" t="s">
        <v>510</v>
      </c>
      <c r="F385" s="89"/>
      <c r="G385" s="89"/>
      <c r="H385" s="250">
        <f aca="true" t="shared" si="56" ref="H385:I388">H386</f>
        <v>10772.5</v>
      </c>
      <c r="I385" s="250">
        <f t="shared" si="56"/>
        <v>10772.5</v>
      </c>
      <c r="J385" s="250">
        <f t="shared" si="44"/>
        <v>100</v>
      </c>
      <c r="K385" s="250">
        <f t="shared" si="45"/>
        <v>0</v>
      </c>
    </row>
    <row r="386" spans="2:11" ht="12.75">
      <c r="B386" s="90" t="s">
        <v>140</v>
      </c>
      <c r="C386" s="89" t="s">
        <v>285</v>
      </c>
      <c r="D386" s="89" t="s">
        <v>300</v>
      </c>
      <c r="E386" s="150" t="s">
        <v>510</v>
      </c>
      <c r="F386" s="89" t="s">
        <v>141</v>
      </c>
      <c r="G386" s="89"/>
      <c r="H386" s="250">
        <f t="shared" si="56"/>
        <v>10772.5</v>
      </c>
      <c r="I386" s="250">
        <f t="shared" si="56"/>
        <v>10772.5</v>
      </c>
      <c r="J386" s="250">
        <f t="shared" si="44"/>
        <v>100</v>
      </c>
      <c r="K386" s="250">
        <f t="shared" si="45"/>
        <v>0</v>
      </c>
    </row>
    <row r="387" spans="2:11" ht="12.75">
      <c r="B387" s="90" t="s">
        <v>293</v>
      </c>
      <c r="C387" s="89" t="s">
        <v>285</v>
      </c>
      <c r="D387" s="89" t="s">
        <v>300</v>
      </c>
      <c r="E387" s="150" t="s">
        <v>510</v>
      </c>
      <c r="F387" s="89">
        <v>610</v>
      </c>
      <c r="G387" s="89"/>
      <c r="H387" s="250">
        <f t="shared" si="56"/>
        <v>10772.5</v>
      </c>
      <c r="I387" s="250">
        <f t="shared" si="56"/>
        <v>10772.5</v>
      </c>
      <c r="J387" s="250">
        <f t="shared" si="44"/>
        <v>100</v>
      </c>
      <c r="K387" s="250">
        <f t="shared" si="45"/>
        <v>0</v>
      </c>
    </row>
    <row r="388" spans="2:11" ht="12.75">
      <c r="B388" s="90" t="s">
        <v>293</v>
      </c>
      <c r="C388" s="89" t="s">
        <v>285</v>
      </c>
      <c r="D388" s="89" t="s">
        <v>300</v>
      </c>
      <c r="E388" s="150" t="s">
        <v>510</v>
      </c>
      <c r="F388" s="89">
        <v>610</v>
      </c>
      <c r="G388" s="89"/>
      <c r="H388" s="250">
        <f t="shared" si="56"/>
        <v>10772.5</v>
      </c>
      <c r="I388" s="250">
        <f t="shared" si="56"/>
        <v>10772.5</v>
      </c>
      <c r="J388" s="250">
        <f t="shared" si="44"/>
        <v>100</v>
      </c>
      <c r="K388" s="250">
        <f t="shared" si="45"/>
        <v>0</v>
      </c>
    </row>
    <row r="389" spans="2:11" ht="12.75">
      <c r="B389" s="90" t="s">
        <v>375</v>
      </c>
      <c r="C389" s="89" t="s">
        <v>285</v>
      </c>
      <c r="D389" s="89" t="s">
        <v>300</v>
      </c>
      <c r="E389" s="150" t="s">
        <v>510</v>
      </c>
      <c r="F389" s="89">
        <v>610</v>
      </c>
      <c r="G389" s="89" t="s">
        <v>316</v>
      </c>
      <c r="H389" s="251">
        <v>10772.5</v>
      </c>
      <c r="I389" s="250">
        <v>10772.5</v>
      </c>
      <c r="J389" s="250">
        <f t="shared" si="44"/>
        <v>100</v>
      </c>
      <c r="K389" s="250">
        <f t="shared" si="45"/>
        <v>0</v>
      </c>
    </row>
    <row r="390" spans="2:11" ht="63.75">
      <c r="B390" s="234" t="s">
        <v>111</v>
      </c>
      <c r="C390" s="152" t="s">
        <v>285</v>
      </c>
      <c r="D390" s="152" t="s">
        <v>300</v>
      </c>
      <c r="E390" s="150" t="s">
        <v>505</v>
      </c>
      <c r="F390" s="152"/>
      <c r="G390" s="152"/>
      <c r="H390" s="250">
        <f aca="true" t="shared" si="57" ref="H390:I392">H391</f>
        <v>3379.3</v>
      </c>
      <c r="I390" s="250">
        <f t="shared" si="57"/>
        <v>3379.2</v>
      </c>
      <c r="J390" s="250">
        <f t="shared" si="44"/>
        <v>99.99704080726777</v>
      </c>
      <c r="K390" s="250">
        <f t="shared" si="45"/>
        <v>0.1000000000003638</v>
      </c>
    </row>
    <row r="391" spans="2:11" ht="12.75">
      <c r="B391" s="153" t="s">
        <v>140</v>
      </c>
      <c r="C391" s="152" t="s">
        <v>285</v>
      </c>
      <c r="D391" s="152" t="s">
        <v>300</v>
      </c>
      <c r="E391" s="150" t="s">
        <v>505</v>
      </c>
      <c r="F391" s="152" t="s">
        <v>141</v>
      </c>
      <c r="G391" s="152"/>
      <c r="H391" s="250">
        <f t="shared" si="57"/>
        <v>3379.3</v>
      </c>
      <c r="I391" s="250">
        <f t="shared" si="57"/>
        <v>3379.2</v>
      </c>
      <c r="J391" s="250">
        <f t="shared" si="44"/>
        <v>99.99704080726777</v>
      </c>
      <c r="K391" s="250">
        <f t="shared" si="45"/>
        <v>0.1000000000003638</v>
      </c>
    </row>
    <row r="392" spans="2:11" ht="12.75">
      <c r="B392" s="153" t="s">
        <v>293</v>
      </c>
      <c r="C392" s="152" t="s">
        <v>285</v>
      </c>
      <c r="D392" s="152" t="s">
        <v>300</v>
      </c>
      <c r="E392" s="150" t="s">
        <v>505</v>
      </c>
      <c r="F392" s="152">
        <v>610</v>
      </c>
      <c r="G392" s="152"/>
      <c r="H392" s="250">
        <f t="shared" si="57"/>
        <v>3379.3</v>
      </c>
      <c r="I392" s="250">
        <f t="shared" si="57"/>
        <v>3379.2</v>
      </c>
      <c r="J392" s="250">
        <f aca="true" t="shared" si="58" ref="J392:J455">I392/H392*100</f>
        <v>99.99704080726777</v>
      </c>
      <c r="K392" s="250">
        <f aca="true" t="shared" si="59" ref="K392:K455">H392-I392</f>
        <v>0.1000000000003638</v>
      </c>
    </row>
    <row r="393" spans="2:11" ht="12.75">
      <c r="B393" s="153" t="s">
        <v>313</v>
      </c>
      <c r="C393" s="152" t="s">
        <v>285</v>
      </c>
      <c r="D393" s="152" t="s">
        <v>300</v>
      </c>
      <c r="E393" s="150" t="s">
        <v>505</v>
      </c>
      <c r="F393" s="152">
        <v>610</v>
      </c>
      <c r="G393" s="152" t="s">
        <v>37</v>
      </c>
      <c r="H393" s="251">
        <v>3379.3</v>
      </c>
      <c r="I393" s="250">
        <v>3379.2</v>
      </c>
      <c r="J393" s="250">
        <f t="shared" si="58"/>
        <v>99.99704080726777</v>
      </c>
      <c r="K393" s="250">
        <f t="shared" si="59"/>
        <v>0.1000000000003638</v>
      </c>
    </row>
    <row r="394" spans="2:11" ht="63.75">
      <c r="B394" s="234" t="s">
        <v>482</v>
      </c>
      <c r="C394" s="152" t="s">
        <v>285</v>
      </c>
      <c r="D394" s="152" t="s">
        <v>300</v>
      </c>
      <c r="E394" s="150" t="s">
        <v>168</v>
      </c>
      <c r="F394" s="152"/>
      <c r="G394" s="152"/>
      <c r="H394" s="250">
        <f aca="true" t="shared" si="60" ref="H394:I396">H395</f>
        <v>3860.5</v>
      </c>
      <c r="I394" s="250">
        <f t="shared" si="60"/>
        <v>3860.5</v>
      </c>
      <c r="J394" s="250">
        <f t="shared" si="58"/>
        <v>100</v>
      </c>
      <c r="K394" s="250">
        <f t="shared" si="59"/>
        <v>0</v>
      </c>
    </row>
    <row r="395" spans="2:11" ht="12.75">
      <c r="B395" s="153" t="s">
        <v>140</v>
      </c>
      <c r="C395" s="152" t="s">
        <v>285</v>
      </c>
      <c r="D395" s="152" t="s">
        <v>300</v>
      </c>
      <c r="E395" s="150" t="s">
        <v>168</v>
      </c>
      <c r="F395" s="152" t="s">
        <v>141</v>
      </c>
      <c r="G395" s="152"/>
      <c r="H395" s="250">
        <f t="shared" si="60"/>
        <v>3860.5</v>
      </c>
      <c r="I395" s="250">
        <f t="shared" si="60"/>
        <v>3860.5</v>
      </c>
      <c r="J395" s="250">
        <f t="shared" si="58"/>
        <v>100</v>
      </c>
      <c r="K395" s="250">
        <f t="shared" si="59"/>
        <v>0</v>
      </c>
    </row>
    <row r="396" spans="2:11" ht="12.75">
      <c r="B396" s="153" t="s">
        <v>293</v>
      </c>
      <c r="C396" s="152" t="s">
        <v>285</v>
      </c>
      <c r="D396" s="152" t="s">
        <v>300</v>
      </c>
      <c r="E396" s="150" t="s">
        <v>168</v>
      </c>
      <c r="F396" s="152">
        <v>610</v>
      </c>
      <c r="G396" s="152"/>
      <c r="H396" s="250">
        <f t="shared" si="60"/>
        <v>3860.5</v>
      </c>
      <c r="I396" s="250">
        <f t="shared" si="60"/>
        <v>3860.5</v>
      </c>
      <c r="J396" s="250">
        <f t="shared" si="58"/>
        <v>100</v>
      </c>
      <c r="K396" s="250">
        <f t="shared" si="59"/>
        <v>0</v>
      </c>
    </row>
    <row r="397" spans="2:11" ht="12.75">
      <c r="B397" s="153" t="s">
        <v>375</v>
      </c>
      <c r="C397" s="152" t="s">
        <v>285</v>
      </c>
      <c r="D397" s="152" t="s">
        <v>300</v>
      </c>
      <c r="E397" s="150" t="s">
        <v>168</v>
      </c>
      <c r="F397" s="152">
        <v>610</v>
      </c>
      <c r="G397" s="152">
        <v>2</v>
      </c>
      <c r="H397" s="251">
        <v>3860.5</v>
      </c>
      <c r="I397" s="250">
        <v>3860.5</v>
      </c>
      <c r="J397" s="250">
        <f t="shared" si="58"/>
        <v>100</v>
      </c>
      <c r="K397" s="250">
        <f t="shared" si="59"/>
        <v>0</v>
      </c>
    </row>
    <row r="398" spans="2:11" ht="38.25">
      <c r="B398" s="31" t="s">
        <v>43</v>
      </c>
      <c r="C398" s="12" t="s">
        <v>285</v>
      </c>
      <c r="D398" s="40" t="s">
        <v>300</v>
      </c>
      <c r="E398" s="46" t="s">
        <v>42</v>
      </c>
      <c r="F398" s="12"/>
      <c r="G398" s="12"/>
      <c r="H398" s="250">
        <f>H399+H403</f>
        <v>2478</v>
      </c>
      <c r="I398" s="250">
        <f>I399+I403</f>
        <v>2478</v>
      </c>
      <c r="J398" s="250">
        <f t="shared" si="58"/>
        <v>100</v>
      </c>
      <c r="K398" s="250">
        <f t="shared" si="59"/>
        <v>0</v>
      </c>
    </row>
    <row r="399" spans="2:11" ht="51">
      <c r="B399" s="233" t="s">
        <v>483</v>
      </c>
      <c r="C399" s="12" t="s">
        <v>285</v>
      </c>
      <c r="D399" s="40" t="s">
        <v>300</v>
      </c>
      <c r="E399" s="46" t="s">
        <v>457</v>
      </c>
      <c r="F399" s="12"/>
      <c r="G399" s="12"/>
      <c r="H399" s="250">
        <f aca="true" t="shared" si="61" ref="H399:I401">H400</f>
        <v>191.7</v>
      </c>
      <c r="I399" s="250">
        <f t="shared" si="61"/>
        <v>191.7</v>
      </c>
      <c r="J399" s="250">
        <f t="shared" si="58"/>
        <v>100</v>
      </c>
      <c r="K399" s="250">
        <f t="shared" si="59"/>
        <v>0</v>
      </c>
    </row>
    <row r="400" spans="2:11" ht="12.75">
      <c r="B400" s="13" t="s">
        <v>140</v>
      </c>
      <c r="C400" s="12" t="s">
        <v>285</v>
      </c>
      <c r="D400" s="40" t="s">
        <v>300</v>
      </c>
      <c r="E400" s="46" t="s">
        <v>457</v>
      </c>
      <c r="F400" s="12" t="s">
        <v>141</v>
      </c>
      <c r="G400" s="12"/>
      <c r="H400" s="250">
        <f t="shared" si="61"/>
        <v>191.7</v>
      </c>
      <c r="I400" s="250">
        <f t="shared" si="61"/>
        <v>191.7</v>
      </c>
      <c r="J400" s="250">
        <f t="shared" si="58"/>
        <v>100</v>
      </c>
      <c r="K400" s="250">
        <f t="shared" si="59"/>
        <v>0</v>
      </c>
    </row>
    <row r="401" spans="2:11" ht="12.75">
      <c r="B401" s="13" t="s">
        <v>293</v>
      </c>
      <c r="C401" s="12" t="s">
        <v>285</v>
      </c>
      <c r="D401" s="40" t="s">
        <v>300</v>
      </c>
      <c r="E401" s="46" t="s">
        <v>457</v>
      </c>
      <c r="F401" s="12">
        <v>610</v>
      </c>
      <c r="G401" s="12"/>
      <c r="H401" s="250">
        <f t="shared" si="61"/>
        <v>191.7</v>
      </c>
      <c r="I401" s="250">
        <f t="shared" si="61"/>
        <v>191.7</v>
      </c>
      <c r="J401" s="250">
        <f t="shared" si="58"/>
        <v>100</v>
      </c>
      <c r="K401" s="250">
        <f t="shared" si="59"/>
        <v>0</v>
      </c>
    </row>
    <row r="402" spans="2:11" ht="12.75">
      <c r="B402" s="13" t="s">
        <v>375</v>
      </c>
      <c r="C402" s="12" t="s">
        <v>285</v>
      </c>
      <c r="D402" s="40" t="s">
        <v>300</v>
      </c>
      <c r="E402" s="46" t="s">
        <v>457</v>
      </c>
      <c r="F402" s="12">
        <v>610</v>
      </c>
      <c r="G402" s="12">
        <v>2</v>
      </c>
      <c r="H402" s="249">
        <v>191.7</v>
      </c>
      <c r="I402" s="250">
        <v>191.7</v>
      </c>
      <c r="J402" s="250">
        <f t="shared" si="58"/>
        <v>100</v>
      </c>
      <c r="K402" s="250">
        <f t="shared" si="59"/>
        <v>0</v>
      </c>
    </row>
    <row r="403" spans="2:11" ht="51">
      <c r="B403" s="234" t="s">
        <v>484</v>
      </c>
      <c r="C403" s="89" t="s">
        <v>285</v>
      </c>
      <c r="D403" s="152" t="s">
        <v>300</v>
      </c>
      <c r="E403" s="150" t="s">
        <v>458</v>
      </c>
      <c r="F403" s="89"/>
      <c r="G403" s="89"/>
      <c r="H403" s="250">
        <f aca="true" t="shared" si="62" ref="H403:I405">H404</f>
        <v>2286.3</v>
      </c>
      <c r="I403" s="250">
        <f t="shared" si="62"/>
        <v>2286.3</v>
      </c>
      <c r="J403" s="250">
        <f t="shared" si="58"/>
        <v>100</v>
      </c>
      <c r="K403" s="250">
        <f t="shared" si="59"/>
        <v>0</v>
      </c>
    </row>
    <row r="404" spans="2:11" ht="12.75">
      <c r="B404" s="90" t="s">
        <v>140</v>
      </c>
      <c r="C404" s="89" t="s">
        <v>285</v>
      </c>
      <c r="D404" s="152" t="s">
        <v>300</v>
      </c>
      <c r="E404" s="150" t="s">
        <v>458</v>
      </c>
      <c r="F404" s="89" t="s">
        <v>141</v>
      </c>
      <c r="G404" s="89"/>
      <c r="H404" s="250">
        <f t="shared" si="62"/>
        <v>2286.3</v>
      </c>
      <c r="I404" s="250">
        <f t="shared" si="62"/>
        <v>2286.3</v>
      </c>
      <c r="J404" s="250">
        <f t="shared" si="58"/>
        <v>100</v>
      </c>
      <c r="K404" s="250">
        <f t="shared" si="59"/>
        <v>0</v>
      </c>
    </row>
    <row r="405" spans="2:11" ht="12.75">
      <c r="B405" s="90" t="s">
        <v>293</v>
      </c>
      <c r="C405" s="89" t="s">
        <v>285</v>
      </c>
      <c r="D405" s="152" t="s">
        <v>300</v>
      </c>
      <c r="E405" s="150" t="s">
        <v>458</v>
      </c>
      <c r="F405" s="89">
        <v>610</v>
      </c>
      <c r="G405" s="89"/>
      <c r="H405" s="250">
        <f t="shared" si="62"/>
        <v>2286.3</v>
      </c>
      <c r="I405" s="250">
        <f t="shared" si="62"/>
        <v>2286.3</v>
      </c>
      <c r="J405" s="250">
        <f t="shared" si="58"/>
        <v>100</v>
      </c>
      <c r="K405" s="250">
        <f t="shared" si="59"/>
        <v>0</v>
      </c>
    </row>
    <row r="406" spans="2:11" ht="12.75">
      <c r="B406" s="90" t="s">
        <v>375</v>
      </c>
      <c r="C406" s="89" t="s">
        <v>285</v>
      </c>
      <c r="D406" s="152" t="s">
        <v>300</v>
      </c>
      <c r="E406" s="150" t="s">
        <v>458</v>
      </c>
      <c r="F406" s="89">
        <v>610</v>
      </c>
      <c r="G406" s="89">
        <v>2</v>
      </c>
      <c r="H406" s="251">
        <v>2286.3</v>
      </c>
      <c r="I406" s="250">
        <v>2286.3</v>
      </c>
      <c r="J406" s="250">
        <f t="shared" si="58"/>
        <v>100</v>
      </c>
      <c r="K406" s="250">
        <f t="shared" si="59"/>
        <v>0</v>
      </c>
    </row>
    <row r="407" spans="2:11" ht="12.75">
      <c r="B407" s="13" t="s">
        <v>63</v>
      </c>
      <c r="C407" s="12" t="s">
        <v>285</v>
      </c>
      <c r="D407" s="12" t="s">
        <v>301</v>
      </c>
      <c r="E407" s="12"/>
      <c r="F407" s="12"/>
      <c r="G407" s="12"/>
      <c r="H407" s="250">
        <f>H408+H418+H423+H448+H507</f>
        <v>1256.8</v>
      </c>
      <c r="I407" s="250">
        <f>I408+I418+I423+I448+I507</f>
        <v>1239.9</v>
      </c>
      <c r="J407" s="250">
        <f t="shared" si="58"/>
        <v>98.65531508593254</v>
      </c>
      <c r="K407" s="250">
        <f t="shared" si="59"/>
        <v>16.899999999999864</v>
      </c>
    </row>
    <row r="408" spans="2:11" ht="25.5">
      <c r="B408" s="31" t="s">
        <v>441</v>
      </c>
      <c r="C408" s="12" t="s">
        <v>285</v>
      </c>
      <c r="D408" s="12" t="s">
        <v>301</v>
      </c>
      <c r="E408" s="36" t="s">
        <v>638</v>
      </c>
      <c r="F408" s="27"/>
      <c r="G408" s="27"/>
      <c r="H408" s="250">
        <f>H409</f>
        <v>7</v>
      </c>
      <c r="I408" s="250">
        <f>I409</f>
        <v>7</v>
      </c>
      <c r="J408" s="250">
        <f t="shared" si="58"/>
        <v>100</v>
      </c>
      <c r="K408" s="250">
        <f t="shared" si="59"/>
        <v>0</v>
      </c>
    </row>
    <row r="409" spans="2:11" ht="38.25">
      <c r="B409" s="31" t="s">
        <v>639</v>
      </c>
      <c r="C409" s="12" t="s">
        <v>285</v>
      </c>
      <c r="D409" s="12" t="s">
        <v>301</v>
      </c>
      <c r="E409" s="36" t="s">
        <v>637</v>
      </c>
      <c r="F409" s="27"/>
      <c r="G409" s="27"/>
      <c r="H409" s="250">
        <f>H410+H414</f>
        <v>7</v>
      </c>
      <c r="I409" s="250">
        <f>I410+I414</f>
        <v>7</v>
      </c>
      <c r="J409" s="250">
        <f t="shared" si="58"/>
        <v>100</v>
      </c>
      <c r="K409" s="250">
        <f t="shared" si="59"/>
        <v>0</v>
      </c>
    </row>
    <row r="410" spans="2:11" ht="51">
      <c r="B410" s="233" t="s">
        <v>145</v>
      </c>
      <c r="C410" s="12" t="s">
        <v>285</v>
      </c>
      <c r="D410" s="12" t="s">
        <v>301</v>
      </c>
      <c r="E410" s="36" t="s">
        <v>636</v>
      </c>
      <c r="F410" s="27"/>
      <c r="G410" s="27"/>
      <c r="H410" s="250">
        <f aca="true" t="shared" si="63" ref="H410:I412">H411</f>
        <v>0.5</v>
      </c>
      <c r="I410" s="250">
        <f t="shared" si="63"/>
        <v>0.5</v>
      </c>
      <c r="J410" s="250">
        <f t="shared" si="58"/>
        <v>100</v>
      </c>
      <c r="K410" s="250">
        <f t="shared" si="59"/>
        <v>0</v>
      </c>
    </row>
    <row r="411" spans="2:11" ht="12.75">
      <c r="B411" s="13" t="s">
        <v>467</v>
      </c>
      <c r="C411" s="12" t="s">
        <v>285</v>
      </c>
      <c r="D411" s="12" t="s">
        <v>301</v>
      </c>
      <c r="E411" s="36" t="s">
        <v>636</v>
      </c>
      <c r="F411" s="27">
        <v>200</v>
      </c>
      <c r="G411" s="27"/>
      <c r="H411" s="250">
        <f t="shared" si="63"/>
        <v>0.5</v>
      </c>
      <c r="I411" s="250">
        <f t="shared" si="63"/>
        <v>0.5</v>
      </c>
      <c r="J411" s="250">
        <f t="shared" si="58"/>
        <v>100</v>
      </c>
      <c r="K411" s="250">
        <f t="shared" si="59"/>
        <v>0</v>
      </c>
    </row>
    <row r="412" spans="2:11" ht="12.75">
      <c r="B412" s="13" t="s">
        <v>612</v>
      </c>
      <c r="C412" s="12" t="s">
        <v>285</v>
      </c>
      <c r="D412" s="12" t="s">
        <v>301</v>
      </c>
      <c r="E412" s="36" t="s">
        <v>636</v>
      </c>
      <c r="F412" s="27">
        <v>240</v>
      </c>
      <c r="G412" s="27"/>
      <c r="H412" s="250">
        <f t="shared" si="63"/>
        <v>0.5</v>
      </c>
      <c r="I412" s="250">
        <f t="shared" si="63"/>
        <v>0.5</v>
      </c>
      <c r="J412" s="250">
        <f t="shared" si="58"/>
        <v>100</v>
      </c>
      <c r="K412" s="250">
        <f t="shared" si="59"/>
        <v>0</v>
      </c>
    </row>
    <row r="413" spans="2:11" ht="12.75">
      <c r="B413" s="13" t="s">
        <v>375</v>
      </c>
      <c r="C413" s="12" t="s">
        <v>285</v>
      </c>
      <c r="D413" s="12" t="s">
        <v>301</v>
      </c>
      <c r="E413" s="36" t="s">
        <v>636</v>
      </c>
      <c r="F413" s="27">
        <v>240</v>
      </c>
      <c r="G413" s="27">
        <v>2</v>
      </c>
      <c r="H413" s="249">
        <v>0.5</v>
      </c>
      <c r="I413" s="250">
        <v>0.5</v>
      </c>
      <c r="J413" s="250">
        <f t="shared" si="58"/>
        <v>100</v>
      </c>
      <c r="K413" s="250">
        <f t="shared" si="59"/>
        <v>0</v>
      </c>
    </row>
    <row r="414" spans="2:11" ht="51">
      <c r="B414" s="233" t="s">
        <v>146</v>
      </c>
      <c r="C414" s="12" t="s">
        <v>285</v>
      </c>
      <c r="D414" s="12" t="s">
        <v>301</v>
      </c>
      <c r="E414" s="36" t="s">
        <v>402</v>
      </c>
      <c r="F414" s="27"/>
      <c r="G414" s="27"/>
      <c r="H414" s="250">
        <f aca="true" t="shared" si="64" ref="H414:I416">H415</f>
        <v>6.5</v>
      </c>
      <c r="I414" s="250">
        <f t="shared" si="64"/>
        <v>6.5</v>
      </c>
      <c r="J414" s="250">
        <f t="shared" si="58"/>
        <v>100</v>
      </c>
      <c r="K414" s="250">
        <f t="shared" si="59"/>
        <v>0</v>
      </c>
    </row>
    <row r="415" spans="2:11" ht="12.75">
      <c r="B415" s="13" t="s">
        <v>467</v>
      </c>
      <c r="C415" s="12" t="s">
        <v>285</v>
      </c>
      <c r="D415" s="12" t="s">
        <v>301</v>
      </c>
      <c r="E415" s="36" t="s">
        <v>402</v>
      </c>
      <c r="F415" s="27">
        <v>200</v>
      </c>
      <c r="G415" s="27"/>
      <c r="H415" s="250">
        <f t="shared" si="64"/>
        <v>6.5</v>
      </c>
      <c r="I415" s="250">
        <f t="shared" si="64"/>
        <v>6.5</v>
      </c>
      <c r="J415" s="250">
        <f t="shared" si="58"/>
        <v>100</v>
      </c>
      <c r="K415" s="250">
        <f t="shared" si="59"/>
        <v>0</v>
      </c>
    </row>
    <row r="416" spans="2:11" ht="12.75">
      <c r="B416" s="13" t="s">
        <v>612</v>
      </c>
      <c r="C416" s="12" t="s">
        <v>285</v>
      </c>
      <c r="D416" s="12" t="s">
        <v>301</v>
      </c>
      <c r="E416" s="36" t="s">
        <v>402</v>
      </c>
      <c r="F416" s="27">
        <v>240</v>
      </c>
      <c r="G416" s="27"/>
      <c r="H416" s="250">
        <f t="shared" si="64"/>
        <v>6.5</v>
      </c>
      <c r="I416" s="250">
        <f t="shared" si="64"/>
        <v>6.5</v>
      </c>
      <c r="J416" s="250">
        <f t="shared" si="58"/>
        <v>100</v>
      </c>
      <c r="K416" s="250">
        <f t="shared" si="59"/>
        <v>0</v>
      </c>
    </row>
    <row r="417" spans="2:11" ht="12.75">
      <c r="B417" s="13" t="s">
        <v>375</v>
      </c>
      <c r="C417" s="12" t="s">
        <v>285</v>
      </c>
      <c r="D417" s="12" t="s">
        <v>301</v>
      </c>
      <c r="E417" s="36" t="s">
        <v>402</v>
      </c>
      <c r="F417" s="27">
        <v>240</v>
      </c>
      <c r="G417" s="27">
        <v>2</v>
      </c>
      <c r="H417" s="249">
        <v>6.5</v>
      </c>
      <c r="I417" s="250">
        <v>6.5</v>
      </c>
      <c r="J417" s="250">
        <f t="shared" si="58"/>
        <v>100</v>
      </c>
      <c r="K417" s="250">
        <f t="shared" si="59"/>
        <v>0</v>
      </c>
    </row>
    <row r="418" spans="2:11" ht="25.5">
      <c r="B418" s="13" t="s">
        <v>635</v>
      </c>
      <c r="C418" s="12" t="s">
        <v>285</v>
      </c>
      <c r="D418" s="12" t="s">
        <v>301</v>
      </c>
      <c r="E418" s="36" t="s">
        <v>634</v>
      </c>
      <c r="F418" s="27"/>
      <c r="G418" s="27"/>
      <c r="H418" s="250">
        <f aca="true" t="shared" si="65" ref="H418:I421">H419</f>
        <v>29</v>
      </c>
      <c r="I418" s="250">
        <f t="shared" si="65"/>
        <v>28.9</v>
      </c>
      <c r="J418" s="250">
        <f t="shared" si="58"/>
        <v>99.6551724137931</v>
      </c>
      <c r="K418" s="250">
        <f t="shared" si="59"/>
        <v>0.10000000000000142</v>
      </c>
    </row>
    <row r="419" spans="2:11" ht="51">
      <c r="B419" s="234" t="s">
        <v>476</v>
      </c>
      <c r="C419" s="12" t="s">
        <v>285</v>
      </c>
      <c r="D419" s="12" t="s">
        <v>301</v>
      </c>
      <c r="E419" s="36" t="s">
        <v>129</v>
      </c>
      <c r="F419" s="27"/>
      <c r="G419" s="27"/>
      <c r="H419" s="250">
        <f t="shared" si="65"/>
        <v>29</v>
      </c>
      <c r="I419" s="250">
        <f t="shared" si="65"/>
        <v>28.9</v>
      </c>
      <c r="J419" s="250">
        <f t="shared" si="58"/>
        <v>99.6551724137931</v>
      </c>
      <c r="K419" s="250">
        <f t="shared" si="59"/>
        <v>0.10000000000000142</v>
      </c>
    </row>
    <row r="420" spans="2:11" ht="12.75">
      <c r="B420" s="13" t="s">
        <v>140</v>
      </c>
      <c r="C420" s="12" t="s">
        <v>285</v>
      </c>
      <c r="D420" s="12" t="s">
        <v>301</v>
      </c>
      <c r="E420" s="36" t="s">
        <v>129</v>
      </c>
      <c r="F420" s="12" t="s">
        <v>141</v>
      </c>
      <c r="G420" s="12"/>
      <c r="H420" s="250">
        <f t="shared" si="65"/>
        <v>29</v>
      </c>
      <c r="I420" s="250">
        <f t="shared" si="65"/>
        <v>28.9</v>
      </c>
      <c r="J420" s="250">
        <f t="shared" si="58"/>
        <v>99.6551724137931</v>
      </c>
      <c r="K420" s="250">
        <f t="shared" si="59"/>
        <v>0.10000000000000142</v>
      </c>
    </row>
    <row r="421" spans="2:11" ht="12.75">
      <c r="B421" s="13" t="s">
        <v>293</v>
      </c>
      <c r="C421" s="12" t="s">
        <v>285</v>
      </c>
      <c r="D421" s="12" t="s">
        <v>301</v>
      </c>
      <c r="E421" s="36" t="s">
        <v>129</v>
      </c>
      <c r="F421" s="12">
        <v>610</v>
      </c>
      <c r="G421" s="12"/>
      <c r="H421" s="250">
        <f t="shared" si="65"/>
        <v>29</v>
      </c>
      <c r="I421" s="250">
        <f t="shared" si="65"/>
        <v>28.9</v>
      </c>
      <c r="J421" s="250">
        <f t="shared" si="58"/>
        <v>99.6551724137931</v>
      </c>
      <c r="K421" s="250">
        <f t="shared" si="59"/>
        <v>0.10000000000000142</v>
      </c>
    </row>
    <row r="422" spans="2:11" ht="12.75">
      <c r="B422" s="13" t="s">
        <v>375</v>
      </c>
      <c r="C422" s="12" t="s">
        <v>285</v>
      </c>
      <c r="D422" s="12" t="s">
        <v>301</v>
      </c>
      <c r="E422" s="36" t="s">
        <v>129</v>
      </c>
      <c r="F422" s="12">
        <v>610</v>
      </c>
      <c r="G422" s="12">
        <v>2</v>
      </c>
      <c r="H422" s="249">
        <v>29</v>
      </c>
      <c r="I422" s="250">
        <v>28.9</v>
      </c>
      <c r="J422" s="250">
        <f t="shared" si="58"/>
        <v>99.6551724137931</v>
      </c>
      <c r="K422" s="250">
        <f t="shared" si="59"/>
        <v>0.10000000000000142</v>
      </c>
    </row>
    <row r="423" spans="2:11" ht="25.5">
      <c r="B423" s="31" t="s">
        <v>407</v>
      </c>
      <c r="C423" s="12" t="s">
        <v>285</v>
      </c>
      <c r="D423" s="12" t="s">
        <v>301</v>
      </c>
      <c r="E423" s="36" t="s">
        <v>406</v>
      </c>
      <c r="F423" s="12"/>
      <c r="G423" s="12"/>
      <c r="H423" s="250">
        <f>H424+H428+H432+H436+H440+H444</f>
        <v>1061.3</v>
      </c>
      <c r="I423" s="250">
        <f>I424+I428+I432+I436+I440+I444</f>
        <v>1055.6</v>
      </c>
      <c r="J423" s="250">
        <f t="shared" si="58"/>
        <v>99.46292283049091</v>
      </c>
      <c r="K423" s="250">
        <f t="shared" si="59"/>
        <v>5.7000000000000455</v>
      </c>
    </row>
    <row r="424" spans="2:11" ht="38.25">
      <c r="B424" s="31" t="s">
        <v>52</v>
      </c>
      <c r="C424" s="12" t="s">
        <v>285</v>
      </c>
      <c r="D424" s="12" t="s">
        <v>301</v>
      </c>
      <c r="E424" s="36" t="s">
        <v>48</v>
      </c>
      <c r="F424" s="12"/>
      <c r="G424" s="12"/>
      <c r="H424" s="250">
        <f aca="true" t="shared" si="66" ref="H424:I426">H425</f>
        <v>110.1</v>
      </c>
      <c r="I424" s="250">
        <f t="shared" si="66"/>
        <v>110.1</v>
      </c>
      <c r="J424" s="250">
        <f t="shared" si="58"/>
        <v>100</v>
      </c>
      <c r="K424" s="250">
        <f t="shared" si="59"/>
        <v>0</v>
      </c>
    </row>
    <row r="425" spans="2:11" ht="12.75">
      <c r="B425" s="13" t="s">
        <v>140</v>
      </c>
      <c r="C425" s="12" t="s">
        <v>285</v>
      </c>
      <c r="D425" s="12" t="s">
        <v>301</v>
      </c>
      <c r="E425" s="36" t="s">
        <v>48</v>
      </c>
      <c r="F425" s="12" t="s">
        <v>141</v>
      </c>
      <c r="G425" s="12"/>
      <c r="H425" s="250">
        <f t="shared" si="66"/>
        <v>110.1</v>
      </c>
      <c r="I425" s="250">
        <f t="shared" si="66"/>
        <v>110.1</v>
      </c>
      <c r="J425" s="250">
        <f t="shared" si="58"/>
        <v>100</v>
      </c>
      <c r="K425" s="250">
        <f t="shared" si="59"/>
        <v>0</v>
      </c>
    </row>
    <row r="426" spans="2:11" ht="12.75">
      <c r="B426" s="13" t="s">
        <v>293</v>
      </c>
      <c r="C426" s="12" t="s">
        <v>285</v>
      </c>
      <c r="D426" s="12" t="s">
        <v>301</v>
      </c>
      <c r="E426" s="36" t="s">
        <v>48</v>
      </c>
      <c r="F426" s="12">
        <v>610</v>
      </c>
      <c r="G426" s="12"/>
      <c r="H426" s="250">
        <f t="shared" si="66"/>
        <v>110.1</v>
      </c>
      <c r="I426" s="250">
        <f t="shared" si="66"/>
        <v>110.1</v>
      </c>
      <c r="J426" s="250">
        <f t="shared" si="58"/>
        <v>100</v>
      </c>
      <c r="K426" s="250">
        <f t="shared" si="59"/>
        <v>0</v>
      </c>
    </row>
    <row r="427" spans="2:11" ht="12.75">
      <c r="B427" s="13" t="s">
        <v>375</v>
      </c>
      <c r="C427" s="12" t="s">
        <v>285</v>
      </c>
      <c r="D427" s="12" t="s">
        <v>301</v>
      </c>
      <c r="E427" s="36" t="s">
        <v>48</v>
      </c>
      <c r="F427" s="12">
        <v>610</v>
      </c>
      <c r="G427" s="12">
        <v>2</v>
      </c>
      <c r="H427" s="249">
        <v>110.1</v>
      </c>
      <c r="I427" s="250">
        <v>110.1</v>
      </c>
      <c r="J427" s="250">
        <f t="shared" si="58"/>
        <v>100</v>
      </c>
      <c r="K427" s="250">
        <f t="shared" si="59"/>
        <v>0</v>
      </c>
    </row>
    <row r="428" spans="2:11" ht="38.25">
      <c r="B428" s="31" t="s">
        <v>53</v>
      </c>
      <c r="C428" s="12" t="s">
        <v>285</v>
      </c>
      <c r="D428" s="12" t="s">
        <v>301</v>
      </c>
      <c r="E428" s="36" t="s">
        <v>49</v>
      </c>
      <c r="F428" s="12"/>
      <c r="G428" s="12"/>
      <c r="H428" s="250">
        <f aca="true" t="shared" si="67" ref="H428:I430">H429</f>
        <v>793.8</v>
      </c>
      <c r="I428" s="250">
        <f t="shared" si="67"/>
        <v>793.8</v>
      </c>
      <c r="J428" s="250">
        <f t="shared" si="58"/>
        <v>100</v>
      </c>
      <c r="K428" s="250">
        <f t="shared" si="59"/>
        <v>0</v>
      </c>
    </row>
    <row r="429" spans="2:11" ht="12.75">
      <c r="B429" s="13" t="s">
        <v>140</v>
      </c>
      <c r="C429" s="12" t="s">
        <v>285</v>
      </c>
      <c r="D429" s="12" t="s">
        <v>301</v>
      </c>
      <c r="E429" s="36" t="s">
        <v>49</v>
      </c>
      <c r="F429" s="12" t="s">
        <v>141</v>
      </c>
      <c r="G429" s="12"/>
      <c r="H429" s="250">
        <f t="shared" si="67"/>
        <v>793.8</v>
      </c>
      <c r="I429" s="250">
        <f t="shared" si="67"/>
        <v>793.8</v>
      </c>
      <c r="J429" s="250">
        <f t="shared" si="58"/>
        <v>100</v>
      </c>
      <c r="K429" s="250">
        <f t="shared" si="59"/>
        <v>0</v>
      </c>
    </row>
    <row r="430" spans="2:11" ht="12.75">
      <c r="B430" s="13" t="s">
        <v>293</v>
      </c>
      <c r="C430" s="12" t="s">
        <v>285</v>
      </c>
      <c r="D430" s="12" t="s">
        <v>301</v>
      </c>
      <c r="E430" s="36" t="s">
        <v>49</v>
      </c>
      <c r="F430" s="12">
        <v>610</v>
      </c>
      <c r="G430" s="12"/>
      <c r="H430" s="250">
        <f t="shared" si="67"/>
        <v>793.8</v>
      </c>
      <c r="I430" s="250">
        <f t="shared" si="67"/>
        <v>793.8</v>
      </c>
      <c r="J430" s="250">
        <f t="shared" si="58"/>
        <v>100</v>
      </c>
      <c r="K430" s="250">
        <f t="shared" si="59"/>
        <v>0</v>
      </c>
    </row>
    <row r="431" spans="2:11" ht="12.75">
      <c r="B431" s="13" t="s">
        <v>375</v>
      </c>
      <c r="C431" s="12" t="s">
        <v>285</v>
      </c>
      <c r="D431" s="12" t="s">
        <v>301</v>
      </c>
      <c r="E431" s="36" t="s">
        <v>49</v>
      </c>
      <c r="F431" s="12">
        <v>610</v>
      </c>
      <c r="G431" s="12">
        <v>2</v>
      </c>
      <c r="H431" s="249">
        <v>793.8</v>
      </c>
      <c r="I431" s="250">
        <v>793.8</v>
      </c>
      <c r="J431" s="250">
        <f t="shared" si="58"/>
        <v>100</v>
      </c>
      <c r="K431" s="250">
        <f t="shared" si="59"/>
        <v>0</v>
      </c>
    </row>
    <row r="432" spans="2:11" ht="38.25">
      <c r="B432" s="31" t="s">
        <v>615</v>
      </c>
      <c r="C432" s="40" t="s">
        <v>285</v>
      </c>
      <c r="D432" s="40" t="s">
        <v>301</v>
      </c>
      <c r="E432" s="36" t="s">
        <v>614</v>
      </c>
      <c r="F432" s="53"/>
      <c r="G432" s="53"/>
      <c r="H432" s="250">
        <f aca="true" t="shared" si="68" ref="H432:I434">H433</f>
        <v>65.5</v>
      </c>
      <c r="I432" s="250">
        <f t="shared" si="68"/>
        <v>65.5</v>
      </c>
      <c r="J432" s="250">
        <f t="shared" si="58"/>
        <v>100</v>
      </c>
      <c r="K432" s="250">
        <f t="shared" si="59"/>
        <v>0</v>
      </c>
    </row>
    <row r="433" spans="2:11" ht="12.75">
      <c r="B433" s="31" t="s">
        <v>125</v>
      </c>
      <c r="C433" s="40" t="s">
        <v>285</v>
      </c>
      <c r="D433" s="40" t="s">
        <v>301</v>
      </c>
      <c r="E433" s="36" t="s">
        <v>614</v>
      </c>
      <c r="F433" s="53">
        <v>300</v>
      </c>
      <c r="G433" s="53"/>
      <c r="H433" s="250">
        <f t="shared" si="68"/>
        <v>65.5</v>
      </c>
      <c r="I433" s="250">
        <f t="shared" si="68"/>
        <v>65.5</v>
      </c>
      <c r="J433" s="250">
        <f t="shared" si="58"/>
        <v>100</v>
      </c>
      <c r="K433" s="250">
        <f t="shared" si="59"/>
        <v>0</v>
      </c>
    </row>
    <row r="434" spans="2:11" ht="12.75">
      <c r="B434" s="31" t="s">
        <v>480</v>
      </c>
      <c r="C434" s="40" t="s">
        <v>285</v>
      </c>
      <c r="D434" s="40" t="s">
        <v>301</v>
      </c>
      <c r="E434" s="36" t="s">
        <v>614</v>
      </c>
      <c r="F434" s="53">
        <v>320</v>
      </c>
      <c r="G434" s="53"/>
      <c r="H434" s="250">
        <f t="shared" si="68"/>
        <v>65.5</v>
      </c>
      <c r="I434" s="250">
        <f t="shared" si="68"/>
        <v>65.5</v>
      </c>
      <c r="J434" s="250">
        <f t="shared" si="58"/>
        <v>100</v>
      </c>
      <c r="K434" s="250">
        <f t="shared" si="59"/>
        <v>0</v>
      </c>
    </row>
    <row r="435" spans="2:11" ht="12.75">
      <c r="B435" s="31" t="s">
        <v>313</v>
      </c>
      <c r="C435" s="40" t="s">
        <v>285</v>
      </c>
      <c r="D435" s="40" t="s">
        <v>301</v>
      </c>
      <c r="E435" s="36" t="s">
        <v>614</v>
      </c>
      <c r="F435" s="53">
        <v>320</v>
      </c>
      <c r="G435" s="53">
        <v>3</v>
      </c>
      <c r="H435" s="249">
        <v>65.5</v>
      </c>
      <c r="I435" s="250">
        <v>65.5</v>
      </c>
      <c r="J435" s="250">
        <f t="shared" si="58"/>
        <v>100</v>
      </c>
      <c r="K435" s="250">
        <f t="shared" si="59"/>
        <v>0</v>
      </c>
    </row>
    <row r="436" spans="2:11" ht="51">
      <c r="B436" s="31" t="s">
        <v>518</v>
      </c>
      <c r="C436" s="40" t="s">
        <v>285</v>
      </c>
      <c r="D436" s="40" t="s">
        <v>301</v>
      </c>
      <c r="E436" s="36" t="s">
        <v>616</v>
      </c>
      <c r="F436" s="40"/>
      <c r="G436" s="40"/>
      <c r="H436" s="250">
        <f aca="true" t="shared" si="69" ref="H436:I438">H437</f>
        <v>66.2</v>
      </c>
      <c r="I436" s="250">
        <f t="shared" si="69"/>
        <v>66.2</v>
      </c>
      <c r="J436" s="250">
        <f t="shared" si="58"/>
        <v>100</v>
      </c>
      <c r="K436" s="250">
        <f t="shared" si="59"/>
        <v>0</v>
      </c>
    </row>
    <row r="437" spans="2:11" ht="12.75">
      <c r="B437" s="31" t="s">
        <v>125</v>
      </c>
      <c r="C437" s="40" t="s">
        <v>285</v>
      </c>
      <c r="D437" s="40" t="s">
        <v>301</v>
      </c>
      <c r="E437" s="36" t="s">
        <v>616</v>
      </c>
      <c r="F437" s="53">
        <v>300</v>
      </c>
      <c r="G437" s="40"/>
      <c r="H437" s="250">
        <f t="shared" si="69"/>
        <v>66.2</v>
      </c>
      <c r="I437" s="250">
        <f t="shared" si="69"/>
        <v>66.2</v>
      </c>
      <c r="J437" s="250">
        <f t="shared" si="58"/>
        <v>100</v>
      </c>
      <c r="K437" s="250">
        <f t="shared" si="59"/>
        <v>0</v>
      </c>
    </row>
    <row r="438" spans="2:11" ht="12.75">
      <c r="B438" s="31" t="s">
        <v>480</v>
      </c>
      <c r="C438" s="40" t="s">
        <v>285</v>
      </c>
      <c r="D438" s="40" t="s">
        <v>301</v>
      </c>
      <c r="E438" s="36" t="s">
        <v>616</v>
      </c>
      <c r="F438" s="53">
        <v>320</v>
      </c>
      <c r="G438" s="40"/>
      <c r="H438" s="250">
        <f t="shared" si="69"/>
        <v>66.2</v>
      </c>
      <c r="I438" s="250">
        <f t="shared" si="69"/>
        <v>66.2</v>
      </c>
      <c r="J438" s="250">
        <f t="shared" si="58"/>
        <v>100</v>
      </c>
      <c r="K438" s="250">
        <f t="shared" si="59"/>
        <v>0</v>
      </c>
    </row>
    <row r="439" spans="2:11" ht="12.75">
      <c r="B439" s="31" t="s">
        <v>375</v>
      </c>
      <c r="C439" s="40" t="s">
        <v>285</v>
      </c>
      <c r="D439" s="40" t="s">
        <v>301</v>
      </c>
      <c r="E439" s="36" t="s">
        <v>616</v>
      </c>
      <c r="F439" s="53">
        <v>320</v>
      </c>
      <c r="G439" s="40">
        <v>2</v>
      </c>
      <c r="H439" s="249">
        <v>66.2</v>
      </c>
      <c r="I439" s="250">
        <v>66.2</v>
      </c>
      <c r="J439" s="250">
        <f t="shared" si="58"/>
        <v>100</v>
      </c>
      <c r="K439" s="250">
        <f t="shared" si="59"/>
        <v>0</v>
      </c>
    </row>
    <row r="440" spans="2:11" ht="25.5">
      <c r="B440" s="31" t="s">
        <v>404</v>
      </c>
      <c r="C440" s="40" t="s">
        <v>285</v>
      </c>
      <c r="D440" s="40" t="s">
        <v>301</v>
      </c>
      <c r="E440" s="36" t="s">
        <v>50</v>
      </c>
      <c r="F440" s="40"/>
      <c r="G440" s="40"/>
      <c r="H440" s="250">
        <f aca="true" t="shared" si="70" ref="H440:I442">H441</f>
        <v>1</v>
      </c>
      <c r="I440" s="250">
        <f t="shared" si="70"/>
        <v>0</v>
      </c>
      <c r="J440" s="250">
        <f t="shared" si="58"/>
        <v>0</v>
      </c>
      <c r="K440" s="250">
        <f t="shared" si="59"/>
        <v>1</v>
      </c>
    </row>
    <row r="441" spans="2:11" ht="12.75">
      <c r="B441" s="13" t="s">
        <v>140</v>
      </c>
      <c r="C441" s="12" t="s">
        <v>285</v>
      </c>
      <c r="D441" s="12" t="s">
        <v>301</v>
      </c>
      <c r="E441" s="36" t="s">
        <v>50</v>
      </c>
      <c r="F441" s="12" t="s">
        <v>141</v>
      </c>
      <c r="G441" s="12"/>
      <c r="H441" s="250">
        <f t="shared" si="70"/>
        <v>1</v>
      </c>
      <c r="I441" s="250">
        <f t="shared" si="70"/>
        <v>0</v>
      </c>
      <c r="J441" s="250">
        <f t="shared" si="58"/>
        <v>0</v>
      </c>
      <c r="K441" s="250">
        <f t="shared" si="59"/>
        <v>1</v>
      </c>
    </row>
    <row r="442" spans="2:11" ht="12.75">
      <c r="B442" s="13" t="s">
        <v>293</v>
      </c>
      <c r="C442" s="12" t="s">
        <v>285</v>
      </c>
      <c r="D442" s="12" t="s">
        <v>301</v>
      </c>
      <c r="E442" s="36" t="s">
        <v>50</v>
      </c>
      <c r="F442" s="12">
        <v>610</v>
      </c>
      <c r="G442" s="12"/>
      <c r="H442" s="250">
        <f t="shared" si="70"/>
        <v>1</v>
      </c>
      <c r="I442" s="250">
        <f t="shared" si="70"/>
        <v>0</v>
      </c>
      <c r="J442" s="250">
        <f t="shared" si="58"/>
        <v>0</v>
      </c>
      <c r="K442" s="250">
        <f t="shared" si="59"/>
        <v>1</v>
      </c>
    </row>
    <row r="443" spans="2:11" ht="12.75">
      <c r="B443" s="13" t="s">
        <v>375</v>
      </c>
      <c r="C443" s="12" t="s">
        <v>285</v>
      </c>
      <c r="D443" s="12" t="s">
        <v>301</v>
      </c>
      <c r="E443" s="36" t="s">
        <v>50</v>
      </c>
      <c r="F443" s="12">
        <v>610</v>
      </c>
      <c r="G443" s="12">
        <v>2</v>
      </c>
      <c r="H443" s="249">
        <v>1</v>
      </c>
      <c r="I443" s="250">
        <v>0</v>
      </c>
      <c r="J443" s="250">
        <f t="shared" si="58"/>
        <v>0</v>
      </c>
      <c r="K443" s="250">
        <f t="shared" si="59"/>
        <v>1</v>
      </c>
    </row>
    <row r="444" spans="2:11" ht="25.5">
      <c r="B444" s="31" t="s">
        <v>405</v>
      </c>
      <c r="C444" s="12" t="s">
        <v>285</v>
      </c>
      <c r="D444" s="12" t="s">
        <v>301</v>
      </c>
      <c r="E444" s="36" t="s">
        <v>51</v>
      </c>
      <c r="F444" s="12"/>
      <c r="G444" s="12"/>
      <c r="H444" s="250">
        <f aca="true" t="shared" si="71" ref="H444:I446">H445</f>
        <v>24.7</v>
      </c>
      <c r="I444" s="250">
        <f t="shared" si="71"/>
        <v>20</v>
      </c>
      <c r="J444" s="250">
        <f t="shared" si="58"/>
        <v>80.97165991902834</v>
      </c>
      <c r="K444" s="250">
        <f t="shared" si="59"/>
        <v>4.699999999999999</v>
      </c>
    </row>
    <row r="445" spans="2:11" ht="12.75">
      <c r="B445" s="13" t="s">
        <v>140</v>
      </c>
      <c r="C445" s="12" t="s">
        <v>285</v>
      </c>
      <c r="D445" s="12" t="s">
        <v>301</v>
      </c>
      <c r="E445" s="36" t="s">
        <v>51</v>
      </c>
      <c r="F445" s="12" t="s">
        <v>141</v>
      </c>
      <c r="G445" s="12"/>
      <c r="H445" s="250">
        <f t="shared" si="71"/>
        <v>24.7</v>
      </c>
      <c r="I445" s="250">
        <f t="shared" si="71"/>
        <v>20</v>
      </c>
      <c r="J445" s="250">
        <f t="shared" si="58"/>
        <v>80.97165991902834</v>
      </c>
      <c r="K445" s="250">
        <f t="shared" si="59"/>
        <v>4.699999999999999</v>
      </c>
    </row>
    <row r="446" spans="2:11" ht="12.75">
      <c r="B446" s="13" t="s">
        <v>293</v>
      </c>
      <c r="C446" s="12" t="s">
        <v>285</v>
      </c>
      <c r="D446" s="12" t="s">
        <v>301</v>
      </c>
      <c r="E446" s="36" t="s">
        <v>51</v>
      </c>
      <c r="F446" s="12">
        <v>610</v>
      </c>
      <c r="G446" s="12"/>
      <c r="H446" s="250">
        <f t="shared" si="71"/>
        <v>24.7</v>
      </c>
      <c r="I446" s="250">
        <f t="shared" si="71"/>
        <v>20</v>
      </c>
      <c r="J446" s="250">
        <f t="shared" si="58"/>
        <v>80.97165991902834</v>
      </c>
      <c r="K446" s="250">
        <f t="shared" si="59"/>
        <v>4.699999999999999</v>
      </c>
    </row>
    <row r="447" spans="2:11" ht="12.75">
      <c r="B447" s="13" t="s">
        <v>375</v>
      </c>
      <c r="C447" s="12" t="s">
        <v>285</v>
      </c>
      <c r="D447" s="12" t="s">
        <v>301</v>
      </c>
      <c r="E447" s="36" t="s">
        <v>51</v>
      </c>
      <c r="F447" s="12">
        <v>610</v>
      </c>
      <c r="G447" s="12">
        <v>2</v>
      </c>
      <c r="H447" s="249">
        <v>24.7</v>
      </c>
      <c r="I447" s="250">
        <v>20</v>
      </c>
      <c r="J447" s="250">
        <f t="shared" si="58"/>
        <v>80.97165991902834</v>
      </c>
      <c r="K447" s="250">
        <f t="shared" si="59"/>
        <v>4.699999999999999</v>
      </c>
    </row>
    <row r="448" spans="2:11" ht="25.5">
      <c r="B448" s="31" t="s">
        <v>531</v>
      </c>
      <c r="C448" s="12" t="s">
        <v>285</v>
      </c>
      <c r="D448" s="12" t="s">
        <v>301</v>
      </c>
      <c r="E448" s="36" t="s">
        <v>530</v>
      </c>
      <c r="F448" s="12"/>
      <c r="G448" s="12"/>
      <c r="H448" s="250">
        <f>H449+H470+H486</f>
        <v>151</v>
      </c>
      <c r="I448" s="250">
        <f>I449+I470+I486</f>
        <v>139.9</v>
      </c>
      <c r="J448" s="250">
        <f t="shared" si="58"/>
        <v>92.64900662251657</v>
      </c>
      <c r="K448" s="250">
        <f t="shared" si="59"/>
        <v>11.099999999999994</v>
      </c>
    </row>
    <row r="449" spans="2:11" ht="25.5">
      <c r="B449" s="31" t="s">
        <v>533</v>
      </c>
      <c r="C449" s="12" t="s">
        <v>285</v>
      </c>
      <c r="D449" s="12" t="s">
        <v>301</v>
      </c>
      <c r="E449" s="36" t="s">
        <v>532</v>
      </c>
      <c r="F449" s="12"/>
      <c r="G449" s="12"/>
      <c r="H449" s="250">
        <f>H450+H454+H458+H462+H466</f>
        <v>63</v>
      </c>
      <c r="I449" s="250">
        <f>I450+I454+I458+I462+I466</f>
        <v>59</v>
      </c>
      <c r="J449" s="250">
        <f t="shared" si="58"/>
        <v>93.65079365079364</v>
      </c>
      <c r="K449" s="250">
        <f t="shared" si="59"/>
        <v>4</v>
      </c>
    </row>
    <row r="450" spans="2:11" ht="51">
      <c r="B450" s="234" t="s">
        <v>0</v>
      </c>
      <c r="C450" s="12" t="s">
        <v>285</v>
      </c>
      <c r="D450" s="12" t="s">
        <v>301</v>
      </c>
      <c r="E450" s="36" t="s">
        <v>408</v>
      </c>
      <c r="F450" s="40"/>
      <c r="G450" s="40"/>
      <c r="H450" s="250">
        <f aca="true" t="shared" si="72" ref="H450:I452">H451</f>
        <v>18</v>
      </c>
      <c r="I450" s="250">
        <f t="shared" si="72"/>
        <v>18</v>
      </c>
      <c r="J450" s="250">
        <f t="shared" si="58"/>
        <v>100</v>
      </c>
      <c r="K450" s="250">
        <f t="shared" si="59"/>
        <v>0</v>
      </c>
    </row>
    <row r="451" spans="2:11" ht="12.75">
      <c r="B451" s="13" t="s">
        <v>467</v>
      </c>
      <c r="C451" s="12" t="s">
        <v>285</v>
      </c>
      <c r="D451" s="12" t="s">
        <v>301</v>
      </c>
      <c r="E451" s="36" t="s">
        <v>408</v>
      </c>
      <c r="F451" s="12" t="s">
        <v>381</v>
      </c>
      <c r="G451" s="12"/>
      <c r="H451" s="250">
        <f t="shared" si="72"/>
        <v>18</v>
      </c>
      <c r="I451" s="250">
        <f t="shared" si="72"/>
        <v>18</v>
      </c>
      <c r="J451" s="250">
        <f t="shared" si="58"/>
        <v>100</v>
      </c>
      <c r="K451" s="250">
        <f t="shared" si="59"/>
        <v>0</v>
      </c>
    </row>
    <row r="452" spans="2:11" ht="12.75">
      <c r="B452" s="13" t="s">
        <v>612</v>
      </c>
      <c r="C452" s="12" t="s">
        <v>285</v>
      </c>
      <c r="D452" s="12" t="s">
        <v>301</v>
      </c>
      <c r="E452" s="36" t="s">
        <v>408</v>
      </c>
      <c r="F452" s="12" t="s">
        <v>613</v>
      </c>
      <c r="G452" s="12"/>
      <c r="H452" s="250">
        <f t="shared" si="72"/>
        <v>18</v>
      </c>
      <c r="I452" s="250">
        <f t="shared" si="72"/>
        <v>18</v>
      </c>
      <c r="J452" s="250">
        <f t="shared" si="58"/>
        <v>100</v>
      </c>
      <c r="K452" s="250">
        <f t="shared" si="59"/>
        <v>0</v>
      </c>
    </row>
    <row r="453" spans="2:11" ht="12.75">
      <c r="B453" s="13" t="s">
        <v>375</v>
      </c>
      <c r="C453" s="12" t="s">
        <v>285</v>
      </c>
      <c r="D453" s="12" t="s">
        <v>301</v>
      </c>
      <c r="E453" s="36" t="s">
        <v>408</v>
      </c>
      <c r="F453" s="12" t="s">
        <v>613</v>
      </c>
      <c r="G453" s="12">
        <v>2</v>
      </c>
      <c r="H453" s="249">
        <v>18</v>
      </c>
      <c r="I453" s="250">
        <v>18</v>
      </c>
      <c r="J453" s="250">
        <f t="shared" si="58"/>
        <v>100</v>
      </c>
      <c r="K453" s="250">
        <f t="shared" si="59"/>
        <v>0</v>
      </c>
    </row>
    <row r="454" spans="2:11" ht="51">
      <c r="B454" s="234" t="s">
        <v>235</v>
      </c>
      <c r="C454" s="12" t="s">
        <v>285</v>
      </c>
      <c r="D454" s="12" t="s">
        <v>301</v>
      </c>
      <c r="E454" s="36" t="s">
        <v>410</v>
      </c>
      <c r="F454" s="40"/>
      <c r="G454" s="40"/>
      <c r="H454" s="250">
        <f aca="true" t="shared" si="73" ref="H454:I456">H455</f>
        <v>2</v>
      </c>
      <c r="I454" s="250">
        <f t="shared" si="73"/>
        <v>2</v>
      </c>
      <c r="J454" s="250">
        <f t="shared" si="58"/>
        <v>100</v>
      </c>
      <c r="K454" s="250">
        <f t="shared" si="59"/>
        <v>0</v>
      </c>
    </row>
    <row r="455" spans="2:11" ht="12.75">
      <c r="B455" s="13" t="s">
        <v>467</v>
      </c>
      <c r="C455" s="12" t="s">
        <v>285</v>
      </c>
      <c r="D455" s="12" t="s">
        <v>301</v>
      </c>
      <c r="E455" s="36" t="s">
        <v>410</v>
      </c>
      <c r="F455" s="12" t="s">
        <v>381</v>
      </c>
      <c r="G455" s="12"/>
      <c r="H455" s="250">
        <f t="shared" si="73"/>
        <v>2</v>
      </c>
      <c r="I455" s="250">
        <f t="shared" si="73"/>
        <v>2</v>
      </c>
      <c r="J455" s="250">
        <f t="shared" si="58"/>
        <v>100</v>
      </c>
      <c r="K455" s="250">
        <f t="shared" si="59"/>
        <v>0</v>
      </c>
    </row>
    <row r="456" spans="2:11" ht="12.75">
      <c r="B456" s="13" t="s">
        <v>612</v>
      </c>
      <c r="C456" s="12" t="s">
        <v>285</v>
      </c>
      <c r="D456" s="12" t="s">
        <v>301</v>
      </c>
      <c r="E456" s="36" t="s">
        <v>410</v>
      </c>
      <c r="F456" s="12" t="s">
        <v>613</v>
      </c>
      <c r="G456" s="12"/>
      <c r="H456" s="250">
        <f t="shared" si="73"/>
        <v>2</v>
      </c>
      <c r="I456" s="250">
        <f t="shared" si="73"/>
        <v>2</v>
      </c>
      <c r="J456" s="250">
        <f aca="true" t="shared" si="74" ref="J456:J519">I456/H456*100</f>
        <v>100</v>
      </c>
      <c r="K456" s="250">
        <f aca="true" t="shared" si="75" ref="K456:K519">H456-I456</f>
        <v>0</v>
      </c>
    </row>
    <row r="457" spans="2:11" ht="12.75">
      <c r="B457" s="13" t="s">
        <v>375</v>
      </c>
      <c r="C457" s="12" t="s">
        <v>285</v>
      </c>
      <c r="D457" s="12" t="s">
        <v>301</v>
      </c>
      <c r="E457" s="36" t="s">
        <v>410</v>
      </c>
      <c r="F457" s="12" t="s">
        <v>613</v>
      </c>
      <c r="G457" s="12">
        <v>2</v>
      </c>
      <c r="H457" s="249">
        <v>2</v>
      </c>
      <c r="I457" s="250">
        <v>2</v>
      </c>
      <c r="J457" s="250">
        <f t="shared" si="74"/>
        <v>100</v>
      </c>
      <c r="K457" s="250">
        <f t="shared" si="75"/>
        <v>0</v>
      </c>
    </row>
    <row r="458" spans="2:11" ht="51">
      <c r="B458" s="31" t="s">
        <v>655</v>
      </c>
      <c r="C458" s="12" t="s">
        <v>285</v>
      </c>
      <c r="D458" s="12" t="s">
        <v>301</v>
      </c>
      <c r="E458" s="36" t="s">
        <v>411</v>
      </c>
      <c r="F458" s="40"/>
      <c r="G458" s="40"/>
      <c r="H458" s="250">
        <f aca="true" t="shared" si="76" ref="H458:I460">H459</f>
        <v>29</v>
      </c>
      <c r="I458" s="250">
        <f t="shared" si="76"/>
        <v>29</v>
      </c>
      <c r="J458" s="250">
        <f t="shared" si="74"/>
        <v>100</v>
      </c>
      <c r="K458" s="250">
        <f t="shared" si="75"/>
        <v>0</v>
      </c>
    </row>
    <row r="459" spans="2:11" ht="12.75">
      <c r="B459" s="13" t="s">
        <v>467</v>
      </c>
      <c r="C459" s="12" t="s">
        <v>285</v>
      </c>
      <c r="D459" s="12" t="s">
        <v>301</v>
      </c>
      <c r="E459" s="36" t="s">
        <v>411</v>
      </c>
      <c r="F459" s="12" t="s">
        <v>381</v>
      </c>
      <c r="G459" s="12"/>
      <c r="H459" s="250">
        <f t="shared" si="76"/>
        <v>29</v>
      </c>
      <c r="I459" s="250">
        <f t="shared" si="76"/>
        <v>29</v>
      </c>
      <c r="J459" s="250">
        <f t="shared" si="74"/>
        <v>100</v>
      </c>
      <c r="K459" s="250">
        <f t="shared" si="75"/>
        <v>0</v>
      </c>
    </row>
    <row r="460" spans="2:11" ht="12.75">
      <c r="B460" s="13" t="s">
        <v>612</v>
      </c>
      <c r="C460" s="12" t="s">
        <v>285</v>
      </c>
      <c r="D460" s="12" t="s">
        <v>301</v>
      </c>
      <c r="E460" s="36" t="s">
        <v>411</v>
      </c>
      <c r="F460" s="12" t="s">
        <v>613</v>
      </c>
      <c r="G460" s="12"/>
      <c r="H460" s="250">
        <f t="shared" si="76"/>
        <v>29</v>
      </c>
      <c r="I460" s="250">
        <f t="shared" si="76"/>
        <v>29</v>
      </c>
      <c r="J460" s="250">
        <f t="shared" si="74"/>
        <v>100</v>
      </c>
      <c r="K460" s="250">
        <f t="shared" si="75"/>
        <v>0</v>
      </c>
    </row>
    <row r="461" spans="2:11" ht="12.75">
      <c r="B461" s="13" t="s">
        <v>375</v>
      </c>
      <c r="C461" s="12" t="s">
        <v>285</v>
      </c>
      <c r="D461" s="12" t="s">
        <v>301</v>
      </c>
      <c r="E461" s="36" t="s">
        <v>411</v>
      </c>
      <c r="F461" s="12" t="s">
        <v>613</v>
      </c>
      <c r="G461" s="12">
        <v>2</v>
      </c>
      <c r="H461" s="249">
        <v>29</v>
      </c>
      <c r="I461" s="250">
        <v>29</v>
      </c>
      <c r="J461" s="250">
        <f t="shared" si="74"/>
        <v>100</v>
      </c>
      <c r="K461" s="250">
        <f t="shared" si="75"/>
        <v>0</v>
      </c>
    </row>
    <row r="462" spans="2:11" ht="38.25">
      <c r="B462" s="31" t="s">
        <v>323</v>
      </c>
      <c r="C462" s="12" t="s">
        <v>285</v>
      </c>
      <c r="D462" s="12" t="s">
        <v>301</v>
      </c>
      <c r="E462" s="36" t="s">
        <v>412</v>
      </c>
      <c r="F462" s="40"/>
      <c r="G462" s="40"/>
      <c r="H462" s="250">
        <f aca="true" t="shared" si="77" ref="H462:I464">H463</f>
        <v>9</v>
      </c>
      <c r="I462" s="250">
        <f t="shared" si="77"/>
        <v>5</v>
      </c>
      <c r="J462" s="250">
        <f t="shared" si="74"/>
        <v>55.55555555555556</v>
      </c>
      <c r="K462" s="250">
        <f t="shared" si="75"/>
        <v>4</v>
      </c>
    </row>
    <row r="463" spans="2:11" ht="12.75">
      <c r="B463" s="13" t="s">
        <v>467</v>
      </c>
      <c r="C463" s="12" t="s">
        <v>285</v>
      </c>
      <c r="D463" s="12" t="s">
        <v>301</v>
      </c>
      <c r="E463" s="36" t="s">
        <v>412</v>
      </c>
      <c r="F463" s="12" t="s">
        <v>381</v>
      </c>
      <c r="G463" s="12"/>
      <c r="H463" s="250">
        <f t="shared" si="77"/>
        <v>9</v>
      </c>
      <c r="I463" s="250">
        <f t="shared" si="77"/>
        <v>5</v>
      </c>
      <c r="J463" s="250">
        <f t="shared" si="74"/>
        <v>55.55555555555556</v>
      </c>
      <c r="K463" s="250">
        <f t="shared" si="75"/>
        <v>4</v>
      </c>
    </row>
    <row r="464" spans="2:11" ht="12.75">
      <c r="B464" s="13" t="s">
        <v>612</v>
      </c>
      <c r="C464" s="12" t="s">
        <v>285</v>
      </c>
      <c r="D464" s="12" t="s">
        <v>301</v>
      </c>
      <c r="E464" s="36" t="s">
        <v>412</v>
      </c>
      <c r="F464" s="12" t="s">
        <v>613</v>
      </c>
      <c r="G464" s="12"/>
      <c r="H464" s="250">
        <f t="shared" si="77"/>
        <v>9</v>
      </c>
      <c r="I464" s="250">
        <f t="shared" si="77"/>
        <v>5</v>
      </c>
      <c r="J464" s="250">
        <f t="shared" si="74"/>
        <v>55.55555555555556</v>
      </c>
      <c r="K464" s="250">
        <f t="shared" si="75"/>
        <v>4</v>
      </c>
    </row>
    <row r="465" spans="2:11" ht="12.75">
      <c r="B465" s="13" t="s">
        <v>375</v>
      </c>
      <c r="C465" s="12" t="s">
        <v>285</v>
      </c>
      <c r="D465" s="12" t="s">
        <v>301</v>
      </c>
      <c r="E465" s="36" t="s">
        <v>412</v>
      </c>
      <c r="F465" s="12" t="s">
        <v>613</v>
      </c>
      <c r="G465" s="12">
        <v>2</v>
      </c>
      <c r="H465" s="249">
        <v>9</v>
      </c>
      <c r="I465" s="250">
        <v>5</v>
      </c>
      <c r="J465" s="250">
        <f t="shared" si="74"/>
        <v>55.55555555555556</v>
      </c>
      <c r="K465" s="250">
        <f t="shared" si="75"/>
        <v>4</v>
      </c>
    </row>
    <row r="466" spans="2:11" ht="38.25">
      <c r="B466" s="31" t="s">
        <v>324</v>
      </c>
      <c r="C466" s="12" t="s">
        <v>285</v>
      </c>
      <c r="D466" s="12" t="s">
        <v>301</v>
      </c>
      <c r="E466" s="36" t="s">
        <v>413</v>
      </c>
      <c r="F466" s="40"/>
      <c r="G466" s="40"/>
      <c r="H466" s="250">
        <f aca="true" t="shared" si="78" ref="H466:I468">H467</f>
        <v>5</v>
      </c>
      <c r="I466" s="250">
        <f t="shared" si="78"/>
        <v>5</v>
      </c>
      <c r="J466" s="250">
        <f t="shared" si="74"/>
        <v>100</v>
      </c>
      <c r="K466" s="250">
        <f t="shared" si="75"/>
        <v>0</v>
      </c>
    </row>
    <row r="467" spans="2:11" ht="12.75">
      <c r="B467" s="13" t="s">
        <v>467</v>
      </c>
      <c r="C467" s="12" t="s">
        <v>285</v>
      </c>
      <c r="D467" s="12" t="s">
        <v>301</v>
      </c>
      <c r="E467" s="36" t="s">
        <v>413</v>
      </c>
      <c r="F467" s="12" t="s">
        <v>381</v>
      </c>
      <c r="G467" s="12"/>
      <c r="H467" s="250">
        <f t="shared" si="78"/>
        <v>5</v>
      </c>
      <c r="I467" s="250">
        <f t="shared" si="78"/>
        <v>5</v>
      </c>
      <c r="J467" s="250">
        <f t="shared" si="74"/>
        <v>100</v>
      </c>
      <c r="K467" s="250">
        <f t="shared" si="75"/>
        <v>0</v>
      </c>
    </row>
    <row r="468" spans="2:11" ht="12.75">
      <c r="B468" s="13" t="s">
        <v>612</v>
      </c>
      <c r="C468" s="12" t="s">
        <v>285</v>
      </c>
      <c r="D468" s="12" t="s">
        <v>301</v>
      </c>
      <c r="E468" s="36" t="s">
        <v>413</v>
      </c>
      <c r="F468" s="12" t="s">
        <v>613</v>
      </c>
      <c r="G468" s="12"/>
      <c r="H468" s="250">
        <f t="shared" si="78"/>
        <v>5</v>
      </c>
      <c r="I468" s="250">
        <f t="shared" si="78"/>
        <v>5</v>
      </c>
      <c r="J468" s="250">
        <f t="shared" si="74"/>
        <v>100</v>
      </c>
      <c r="K468" s="250">
        <f t="shared" si="75"/>
        <v>0</v>
      </c>
    </row>
    <row r="469" spans="2:11" ht="12.75">
      <c r="B469" s="13" t="s">
        <v>375</v>
      </c>
      <c r="C469" s="12" t="s">
        <v>285</v>
      </c>
      <c r="D469" s="12" t="s">
        <v>301</v>
      </c>
      <c r="E469" s="36" t="s">
        <v>413</v>
      </c>
      <c r="F469" s="12" t="s">
        <v>613</v>
      </c>
      <c r="G469" s="12">
        <v>2</v>
      </c>
      <c r="H469" s="249">
        <v>5</v>
      </c>
      <c r="I469" s="250">
        <v>5</v>
      </c>
      <c r="J469" s="250">
        <f t="shared" si="74"/>
        <v>100</v>
      </c>
      <c r="K469" s="250">
        <f t="shared" si="75"/>
        <v>0</v>
      </c>
    </row>
    <row r="470" spans="2:11" ht="25.5">
      <c r="B470" s="31" t="s">
        <v>254</v>
      </c>
      <c r="C470" s="12" t="s">
        <v>285</v>
      </c>
      <c r="D470" s="12" t="s">
        <v>301</v>
      </c>
      <c r="E470" s="36" t="s">
        <v>536</v>
      </c>
      <c r="F470" s="12"/>
      <c r="G470" s="12"/>
      <c r="H470" s="250">
        <f>H471+H475+H479</f>
        <v>73</v>
      </c>
      <c r="I470" s="250">
        <f>I471+I475+I479</f>
        <v>65.9</v>
      </c>
      <c r="J470" s="250">
        <f t="shared" si="74"/>
        <v>90.27397260273973</v>
      </c>
      <c r="K470" s="250">
        <f t="shared" si="75"/>
        <v>7.099999999999994</v>
      </c>
    </row>
    <row r="471" spans="2:11" ht="51">
      <c r="B471" s="31" t="s">
        <v>325</v>
      </c>
      <c r="C471" s="12" t="s">
        <v>285</v>
      </c>
      <c r="D471" s="12" t="s">
        <v>301</v>
      </c>
      <c r="E471" s="36" t="s">
        <v>414</v>
      </c>
      <c r="F471" s="40"/>
      <c r="G471" s="40"/>
      <c r="H471" s="250">
        <f aca="true" t="shared" si="79" ref="H471:I473">H472</f>
        <v>13</v>
      </c>
      <c r="I471" s="250">
        <f t="shared" si="79"/>
        <v>13</v>
      </c>
      <c r="J471" s="250">
        <f t="shared" si="74"/>
        <v>100</v>
      </c>
      <c r="K471" s="250">
        <f t="shared" si="75"/>
        <v>0</v>
      </c>
    </row>
    <row r="472" spans="2:11" ht="12.75">
      <c r="B472" s="13" t="s">
        <v>467</v>
      </c>
      <c r="C472" s="12" t="s">
        <v>285</v>
      </c>
      <c r="D472" s="12" t="s">
        <v>301</v>
      </c>
      <c r="E472" s="36" t="s">
        <v>414</v>
      </c>
      <c r="F472" s="12" t="s">
        <v>381</v>
      </c>
      <c r="G472" s="12"/>
      <c r="H472" s="250">
        <f t="shared" si="79"/>
        <v>13</v>
      </c>
      <c r="I472" s="250">
        <f t="shared" si="79"/>
        <v>13</v>
      </c>
      <c r="J472" s="250">
        <f t="shared" si="74"/>
        <v>100</v>
      </c>
      <c r="K472" s="250">
        <f t="shared" si="75"/>
        <v>0</v>
      </c>
    </row>
    <row r="473" spans="2:11" ht="12.75">
      <c r="B473" s="13" t="s">
        <v>612</v>
      </c>
      <c r="C473" s="12" t="s">
        <v>285</v>
      </c>
      <c r="D473" s="12" t="s">
        <v>301</v>
      </c>
      <c r="E473" s="36" t="s">
        <v>414</v>
      </c>
      <c r="F473" s="12" t="s">
        <v>613</v>
      </c>
      <c r="G473" s="12"/>
      <c r="H473" s="250">
        <f t="shared" si="79"/>
        <v>13</v>
      </c>
      <c r="I473" s="250">
        <f t="shared" si="79"/>
        <v>13</v>
      </c>
      <c r="J473" s="250">
        <f t="shared" si="74"/>
        <v>100</v>
      </c>
      <c r="K473" s="250">
        <f t="shared" si="75"/>
        <v>0</v>
      </c>
    </row>
    <row r="474" spans="2:11" ht="12.75">
      <c r="B474" s="13" t="s">
        <v>375</v>
      </c>
      <c r="C474" s="12" t="s">
        <v>285</v>
      </c>
      <c r="D474" s="12" t="s">
        <v>301</v>
      </c>
      <c r="E474" s="36" t="s">
        <v>414</v>
      </c>
      <c r="F474" s="12" t="s">
        <v>613</v>
      </c>
      <c r="G474" s="12">
        <v>2</v>
      </c>
      <c r="H474" s="249">
        <v>13</v>
      </c>
      <c r="I474" s="250">
        <v>13</v>
      </c>
      <c r="J474" s="250">
        <f t="shared" si="74"/>
        <v>100</v>
      </c>
      <c r="K474" s="250">
        <f t="shared" si="75"/>
        <v>0</v>
      </c>
    </row>
    <row r="475" spans="2:11" ht="51">
      <c r="B475" s="31" t="s">
        <v>1</v>
      </c>
      <c r="C475" s="12" t="s">
        <v>285</v>
      </c>
      <c r="D475" s="12" t="s">
        <v>301</v>
      </c>
      <c r="E475" s="36" t="s">
        <v>415</v>
      </c>
      <c r="F475" s="40"/>
      <c r="G475" s="40"/>
      <c r="H475" s="250">
        <f aca="true" t="shared" si="80" ref="H475:I477">H476</f>
        <v>5</v>
      </c>
      <c r="I475" s="250">
        <f t="shared" si="80"/>
        <v>5</v>
      </c>
      <c r="J475" s="250">
        <f t="shared" si="74"/>
        <v>100</v>
      </c>
      <c r="K475" s="250">
        <f t="shared" si="75"/>
        <v>0</v>
      </c>
    </row>
    <row r="476" spans="2:11" ht="12.75">
      <c r="B476" s="13" t="s">
        <v>467</v>
      </c>
      <c r="C476" s="12" t="s">
        <v>285</v>
      </c>
      <c r="D476" s="12" t="s">
        <v>301</v>
      </c>
      <c r="E476" s="36" t="s">
        <v>415</v>
      </c>
      <c r="F476" s="12" t="s">
        <v>381</v>
      </c>
      <c r="G476" s="12"/>
      <c r="H476" s="250">
        <f t="shared" si="80"/>
        <v>5</v>
      </c>
      <c r="I476" s="250">
        <f t="shared" si="80"/>
        <v>5</v>
      </c>
      <c r="J476" s="250">
        <f t="shared" si="74"/>
        <v>100</v>
      </c>
      <c r="K476" s="250">
        <f t="shared" si="75"/>
        <v>0</v>
      </c>
    </row>
    <row r="477" spans="2:11" ht="12.75">
      <c r="B477" s="13" t="s">
        <v>612</v>
      </c>
      <c r="C477" s="12" t="s">
        <v>285</v>
      </c>
      <c r="D477" s="12" t="s">
        <v>301</v>
      </c>
      <c r="E477" s="36" t="s">
        <v>415</v>
      </c>
      <c r="F477" s="12" t="s">
        <v>613</v>
      </c>
      <c r="G477" s="12"/>
      <c r="H477" s="250">
        <f t="shared" si="80"/>
        <v>5</v>
      </c>
      <c r="I477" s="250">
        <f t="shared" si="80"/>
        <v>5</v>
      </c>
      <c r="J477" s="250">
        <f t="shared" si="74"/>
        <v>100</v>
      </c>
      <c r="K477" s="250">
        <f t="shared" si="75"/>
        <v>0</v>
      </c>
    </row>
    <row r="478" spans="2:11" ht="12.75">
      <c r="B478" s="13" t="s">
        <v>375</v>
      </c>
      <c r="C478" s="12" t="s">
        <v>285</v>
      </c>
      <c r="D478" s="12" t="s">
        <v>301</v>
      </c>
      <c r="E478" s="36" t="s">
        <v>415</v>
      </c>
      <c r="F478" s="12" t="s">
        <v>613</v>
      </c>
      <c r="G478" s="12">
        <v>2</v>
      </c>
      <c r="H478" s="249">
        <v>5</v>
      </c>
      <c r="I478" s="250">
        <v>5</v>
      </c>
      <c r="J478" s="250">
        <f t="shared" si="74"/>
        <v>100</v>
      </c>
      <c r="K478" s="250">
        <f t="shared" si="75"/>
        <v>0</v>
      </c>
    </row>
    <row r="479" spans="2:11" ht="51">
      <c r="B479" s="31" t="s">
        <v>2</v>
      </c>
      <c r="C479" s="12" t="s">
        <v>285</v>
      </c>
      <c r="D479" s="12" t="s">
        <v>301</v>
      </c>
      <c r="E479" s="36" t="s">
        <v>416</v>
      </c>
      <c r="F479" s="40"/>
      <c r="G479" s="40"/>
      <c r="H479" s="250">
        <f>H480+H483</f>
        <v>55</v>
      </c>
      <c r="I479" s="250">
        <f>I480+I483</f>
        <v>47.9</v>
      </c>
      <c r="J479" s="250">
        <f t="shared" si="74"/>
        <v>87.09090909090908</v>
      </c>
      <c r="K479" s="250">
        <f t="shared" si="75"/>
        <v>7.100000000000001</v>
      </c>
    </row>
    <row r="480" spans="2:11" ht="38.25">
      <c r="B480" s="13" t="s">
        <v>377</v>
      </c>
      <c r="C480" s="12" t="s">
        <v>285</v>
      </c>
      <c r="D480" s="12" t="s">
        <v>301</v>
      </c>
      <c r="E480" s="36" t="s">
        <v>416</v>
      </c>
      <c r="F480" s="123" t="s">
        <v>20</v>
      </c>
      <c r="G480" s="40"/>
      <c r="H480" s="250">
        <f>H481</f>
        <v>1.1</v>
      </c>
      <c r="I480" s="250">
        <f>I481</f>
        <v>1.1</v>
      </c>
      <c r="J480" s="250">
        <f t="shared" si="74"/>
        <v>100</v>
      </c>
      <c r="K480" s="250">
        <f t="shared" si="75"/>
        <v>0</v>
      </c>
    </row>
    <row r="481" spans="2:11" ht="12.75">
      <c r="B481" s="13" t="s">
        <v>287</v>
      </c>
      <c r="C481" s="12" t="s">
        <v>285</v>
      </c>
      <c r="D481" s="12" t="s">
        <v>301</v>
      </c>
      <c r="E481" s="36" t="s">
        <v>416</v>
      </c>
      <c r="F481" s="123" t="s">
        <v>367</v>
      </c>
      <c r="G481" s="40"/>
      <c r="H481" s="250">
        <f>H482</f>
        <v>1.1</v>
      </c>
      <c r="I481" s="250">
        <f>I482</f>
        <v>1.1</v>
      </c>
      <c r="J481" s="250">
        <f t="shared" si="74"/>
        <v>100</v>
      </c>
      <c r="K481" s="250">
        <f t="shared" si="75"/>
        <v>0</v>
      </c>
    </row>
    <row r="482" spans="2:11" ht="12.75">
      <c r="B482" s="13" t="s">
        <v>375</v>
      </c>
      <c r="C482" s="12" t="s">
        <v>285</v>
      </c>
      <c r="D482" s="12" t="s">
        <v>301</v>
      </c>
      <c r="E482" s="36" t="s">
        <v>416</v>
      </c>
      <c r="F482" s="123" t="s">
        <v>367</v>
      </c>
      <c r="G482" s="40" t="s">
        <v>316</v>
      </c>
      <c r="H482" s="249">
        <v>1.1</v>
      </c>
      <c r="I482" s="250">
        <v>1.1</v>
      </c>
      <c r="J482" s="250">
        <f t="shared" si="74"/>
        <v>100</v>
      </c>
      <c r="K482" s="250">
        <f t="shared" si="75"/>
        <v>0</v>
      </c>
    </row>
    <row r="483" spans="2:11" ht="12.75">
      <c r="B483" s="13" t="s">
        <v>467</v>
      </c>
      <c r="C483" s="12" t="s">
        <v>285</v>
      </c>
      <c r="D483" s="12" t="s">
        <v>301</v>
      </c>
      <c r="E483" s="36" t="s">
        <v>416</v>
      </c>
      <c r="F483" s="12" t="s">
        <v>381</v>
      </c>
      <c r="G483" s="12"/>
      <c r="H483" s="250">
        <f>H484</f>
        <v>53.9</v>
      </c>
      <c r="I483" s="250">
        <f>I484</f>
        <v>46.8</v>
      </c>
      <c r="J483" s="250">
        <f t="shared" si="74"/>
        <v>86.82745825602967</v>
      </c>
      <c r="K483" s="250">
        <f t="shared" si="75"/>
        <v>7.100000000000001</v>
      </c>
    </row>
    <row r="484" spans="2:11" ht="12.75">
      <c r="B484" s="13" t="s">
        <v>612</v>
      </c>
      <c r="C484" s="12" t="s">
        <v>285</v>
      </c>
      <c r="D484" s="12" t="s">
        <v>301</v>
      </c>
      <c r="E484" s="36" t="s">
        <v>416</v>
      </c>
      <c r="F484" s="12" t="s">
        <v>613</v>
      </c>
      <c r="G484" s="12"/>
      <c r="H484" s="250">
        <f>H485</f>
        <v>53.9</v>
      </c>
      <c r="I484" s="250">
        <f>I485</f>
        <v>46.8</v>
      </c>
      <c r="J484" s="250">
        <f t="shared" si="74"/>
        <v>86.82745825602967</v>
      </c>
      <c r="K484" s="250">
        <f t="shared" si="75"/>
        <v>7.100000000000001</v>
      </c>
    </row>
    <row r="485" spans="2:11" ht="12.75">
      <c r="B485" s="13" t="s">
        <v>375</v>
      </c>
      <c r="C485" s="12" t="s">
        <v>285</v>
      </c>
      <c r="D485" s="12" t="s">
        <v>301</v>
      </c>
      <c r="E485" s="36" t="s">
        <v>416</v>
      </c>
      <c r="F485" s="12" t="s">
        <v>613</v>
      </c>
      <c r="G485" s="12">
        <v>2</v>
      </c>
      <c r="H485" s="249">
        <v>53.9</v>
      </c>
      <c r="I485" s="250">
        <v>46.8</v>
      </c>
      <c r="J485" s="250">
        <f t="shared" si="74"/>
        <v>86.82745825602967</v>
      </c>
      <c r="K485" s="250">
        <f t="shared" si="75"/>
        <v>7.100000000000001</v>
      </c>
    </row>
    <row r="486" spans="2:11" ht="38.25">
      <c r="B486" s="31" t="s">
        <v>157</v>
      </c>
      <c r="C486" s="12" t="s">
        <v>285</v>
      </c>
      <c r="D486" s="12" t="s">
        <v>301</v>
      </c>
      <c r="E486" s="36" t="s">
        <v>255</v>
      </c>
      <c r="F486" s="12"/>
      <c r="G486" s="12"/>
      <c r="H486" s="250">
        <f>H487+H491+H495+H499+H503</f>
        <v>15</v>
      </c>
      <c r="I486" s="250">
        <f>I487+I491+I495+I499+I503</f>
        <v>15</v>
      </c>
      <c r="J486" s="250">
        <f t="shared" si="74"/>
        <v>100</v>
      </c>
      <c r="K486" s="250">
        <f t="shared" si="75"/>
        <v>0</v>
      </c>
    </row>
    <row r="487" spans="2:11" ht="63.75">
      <c r="B487" s="31" t="s">
        <v>3</v>
      </c>
      <c r="C487" s="12" t="s">
        <v>285</v>
      </c>
      <c r="D487" s="12" t="s">
        <v>301</v>
      </c>
      <c r="E487" s="36" t="s">
        <v>417</v>
      </c>
      <c r="F487" s="40"/>
      <c r="G487" s="40"/>
      <c r="H487" s="250">
        <f aca="true" t="shared" si="81" ref="H487:I489">H488</f>
        <v>3</v>
      </c>
      <c r="I487" s="250">
        <f t="shared" si="81"/>
        <v>3</v>
      </c>
      <c r="J487" s="250">
        <f t="shared" si="74"/>
        <v>100</v>
      </c>
      <c r="K487" s="250">
        <f t="shared" si="75"/>
        <v>0</v>
      </c>
    </row>
    <row r="488" spans="2:11" ht="12.75">
      <c r="B488" s="13" t="s">
        <v>467</v>
      </c>
      <c r="C488" s="12" t="s">
        <v>285</v>
      </c>
      <c r="D488" s="12" t="s">
        <v>301</v>
      </c>
      <c r="E488" s="36" t="s">
        <v>417</v>
      </c>
      <c r="F488" s="12" t="s">
        <v>381</v>
      </c>
      <c r="G488" s="12"/>
      <c r="H488" s="250">
        <f t="shared" si="81"/>
        <v>3</v>
      </c>
      <c r="I488" s="250">
        <f t="shared" si="81"/>
        <v>3</v>
      </c>
      <c r="J488" s="250">
        <f t="shared" si="74"/>
        <v>100</v>
      </c>
      <c r="K488" s="250">
        <f t="shared" si="75"/>
        <v>0</v>
      </c>
    </row>
    <row r="489" spans="2:11" ht="12.75">
      <c r="B489" s="13" t="s">
        <v>612</v>
      </c>
      <c r="C489" s="12" t="s">
        <v>285</v>
      </c>
      <c r="D489" s="12" t="s">
        <v>301</v>
      </c>
      <c r="E489" s="36" t="s">
        <v>417</v>
      </c>
      <c r="F489" s="12" t="s">
        <v>613</v>
      </c>
      <c r="G489" s="12"/>
      <c r="H489" s="250">
        <f t="shared" si="81"/>
        <v>3</v>
      </c>
      <c r="I489" s="250">
        <f t="shared" si="81"/>
        <v>3</v>
      </c>
      <c r="J489" s="250">
        <f t="shared" si="74"/>
        <v>100</v>
      </c>
      <c r="K489" s="250">
        <f t="shared" si="75"/>
        <v>0</v>
      </c>
    </row>
    <row r="490" spans="2:11" ht="12.75">
      <c r="B490" s="13" t="s">
        <v>375</v>
      </c>
      <c r="C490" s="12" t="s">
        <v>285</v>
      </c>
      <c r="D490" s="12" t="s">
        <v>301</v>
      </c>
      <c r="E490" s="36" t="s">
        <v>417</v>
      </c>
      <c r="F490" s="12" t="s">
        <v>613</v>
      </c>
      <c r="G490" s="12">
        <v>2</v>
      </c>
      <c r="H490" s="249">
        <v>3</v>
      </c>
      <c r="I490" s="250">
        <v>3</v>
      </c>
      <c r="J490" s="250">
        <f t="shared" si="74"/>
        <v>100</v>
      </c>
      <c r="K490" s="250">
        <f t="shared" si="75"/>
        <v>0</v>
      </c>
    </row>
    <row r="491" spans="2:11" ht="63.75">
      <c r="B491" s="31" t="s">
        <v>4</v>
      </c>
      <c r="C491" s="12" t="s">
        <v>285</v>
      </c>
      <c r="D491" s="12" t="s">
        <v>301</v>
      </c>
      <c r="E491" s="36" t="s">
        <v>418</v>
      </c>
      <c r="F491" s="40"/>
      <c r="G491" s="40"/>
      <c r="H491" s="250">
        <f aca="true" t="shared" si="82" ref="H491:I493">H492</f>
        <v>5</v>
      </c>
      <c r="I491" s="250">
        <f t="shared" si="82"/>
        <v>5</v>
      </c>
      <c r="J491" s="250">
        <f t="shared" si="74"/>
        <v>100</v>
      </c>
      <c r="K491" s="250">
        <f t="shared" si="75"/>
        <v>0</v>
      </c>
    </row>
    <row r="492" spans="2:11" ht="12.75">
      <c r="B492" s="13" t="s">
        <v>467</v>
      </c>
      <c r="C492" s="12" t="s">
        <v>285</v>
      </c>
      <c r="D492" s="12" t="s">
        <v>301</v>
      </c>
      <c r="E492" s="36" t="s">
        <v>418</v>
      </c>
      <c r="F492" s="12" t="s">
        <v>381</v>
      </c>
      <c r="G492" s="12"/>
      <c r="H492" s="250">
        <f t="shared" si="82"/>
        <v>5</v>
      </c>
      <c r="I492" s="250">
        <f t="shared" si="82"/>
        <v>5</v>
      </c>
      <c r="J492" s="250">
        <f t="shared" si="74"/>
        <v>100</v>
      </c>
      <c r="K492" s="250">
        <f t="shared" si="75"/>
        <v>0</v>
      </c>
    </row>
    <row r="493" spans="2:11" ht="12.75">
      <c r="B493" s="13" t="s">
        <v>612</v>
      </c>
      <c r="C493" s="12" t="s">
        <v>285</v>
      </c>
      <c r="D493" s="12" t="s">
        <v>301</v>
      </c>
      <c r="E493" s="36" t="s">
        <v>418</v>
      </c>
      <c r="F493" s="12" t="s">
        <v>613</v>
      </c>
      <c r="G493" s="12"/>
      <c r="H493" s="250">
        <f t="shared" si="82"/>
        <v>5</v>
      </c>
      <c r="I493" s="250">
        <f t="shared" si="82"/>
        <v>5</v>
      </c>
      <c r="J493" s="250">
        <f t="shared" si="74"/>
        <v>100</v>
      </c>
      <c r="K493" s="250">
        <f t="shared" si="75"/>
        <v>0</v>
      </c>
    </row>
    <row r="494" spans="2:11" ht="12.75">
      <c r="B494" s="13" t="s">
        <v>375</v>
      </c>
      <c r="C494" s="12" t="s">
        <v>285</v>
      </c>
      <c r="D494" s="12" t="s">
        <v>301</v>
      </c>
      <c r="E494" s="36" t="s">
        <v>418</v>
      </c>
      <c r="F494" s="12" t="s">
        <v>613</v>
      </c>
      <c r="G494" s="12">
        <v>2</v>
      </c>
      <c r="H494" s="249">
        <v>5</v>
      </c>
      <c r="I494" s="250">
        <v>5</v>
      </c>
      <c r="J494" s="250">
        <f t="shared" si="74"/>
        <v>100</v>
      </c>
      <c r="K494" s="250">
        <f t="shared" si="75"/>
        <v>0</v>
      </c>
    </row>
    <row r="495" spans="2:11" ht="51">
      <c r="B495" s="31" t="s">
        <v>595</v>
      </c>
      <c r="C495" s="12" t="s">
        <v>285</v>
      </c>
      <c r="D495" s="12" t="s">
        <v>301</v>
      </c>
      <c r="E495" s="36" t="s">
        <v>419</v>
      </c>
      <c r="F495" s="40"/>
      <c r="G495" s="40"/>
      <c r="H495" s="250">
        <f aca="true" t="shared" si="83" ref="H495:I497">H496</f>
        <v>2</v>
      </c>
      <c r="I495" s="250">
        <f t="shared" si="83"/>
        <v>2</v>
      </c>
      <c r="J495" s="250">
        <f t="shared" si="74"/>
        <v>100</v>
      </c>
      <c r="K495" s="250">
        <f t="shared" si="75"/>
        <v>0</v>
      </c>
    </row>
    <row r="496" spans="2:11" ht="12.75">
      <c r="B496" s="13" t="s">
        <v>467</v>
      </c>
      <c r="C496" s="12" t="s">
        <v>285</v>
      </c>
      <c r="D496" s="12" t="s">
        <v>301</v>
      </c>
      <c r="E496" s="36" t="s">
        <v>419</v>
      </c>
      <c r="F496" s="12" t="s">
        <v>381</v>
      </c>
      <c r="G496" s="12"/>
      <c r="H496" s="250">
        <f t="shared" si="83"/>
        <v>2</v>
      </c>
      <c r="I496" s="250">
        <f t="shared" si="83"/>
        <v>2</v>
      </c>
      <c r="J496" s="250">
        <f t="shared" si="74"/>
        <v>100</v>
      </c>
      <c r="K496" s="250">
        <f t="shared" si="75"/>
        <v>0</v>
      </c>
    </row>
    <row r="497" spans="2:11" ht="12.75">
      <c r="B497" s="13" t="s">
        <v>612</v>
      </c>
      <c r="C497" s="12" t="s">
        <v>285</v>
      </c>
      <c r="D497" s="12" t="s">
        <v>301</v>
      </c>
      <c r="E497" s="36" t="s">
        <v>419</v>
      </c>
      <c r="F497" s="12" t="s">
        <v>613</v>
      </c>
      <c r="G497" s="12"/>
      <c r="H497" s="250">
        <f t="shared" si="83"/>
        <v>2</v>
      </c>
      <c r="I497" s="250">
        <f t="shared" si="83"/>
        <v>2</v>
      </c>
      <c r="J497" s="250">
        <f t="shared" si="74"/>
        <v>100</v>
      </c>
      <c r="K497" s="250">
        <f t="shared" si="75"/>
        <v>0</v>
      </c>
    </row>
    <row r="498" spans="2:11" ht="12.75">
      <c r="B498" s="13" t="s">
        <v>375</v>
      </c>
      <c r="C498" s="12" t="s">
        <v>285</v>
      </c>
      <c r="D498" s="12" t="s">
        <v>301</v>
      </c>
      <c r="E498" s="36" t="s">
        <v>419</v>
      </c>
      <c r="F498" s="12" t="s">
        <v>613</v>
      </c>
      <c r="G498" s="12">
        <v>2</v>
      </c>
      <c r="H498" s="249">
        <v>2</v>
      </c>
      <c r="I498" s="250">
        <v>2</v>
      </c>
      <c r="J498" s="250">
        <f t="shared" si="74"/>
        <v>100</v>
      </c>
      <c r="K498" s="250">
        <f t="shared" si="75"/>
        <v>0</v>
      </c>
    </row>
    <row r="499" spans="2:11" ht="51">
      <c r="B499" s="31" t="s">
        <v>295</v>
      </c>
      <c r="C499" s="12" t="s">
        <v>285</v>
      </c>
      <c r="D499" s="12" t="s">
        <v>301</v>
      </c>
      <c r="E499" s="36" t="s">
        <v>420</v>
      </c>
      <c r="F499" s="40"/>
      <c r="G499" s="40"/>
      <c r="H499" s="250">
        <f aca="true" t="shared" si="84" ref="H499:I501">H500</f>
        <v>3</v>
      </c>
      <c r="I499" s="250">
        <f t="shared" si="84"/>
        <v>3</v>
      </c>
      <c r="J499" s="250">
        <f t="shared" si="74"/>
        <v>100</v>
      </c>
      <c r="K499" s="250">
        <f t="shared" si="75"/>
        <v>0</v>
      </c>
    </row>
    <row r="500" spans="2:11" ht="12.75">
      <c r="B500" s="13" t="s">
        <v>467</v>
      </c>
      <c r="C500" s="12" t="s">
        <v>285</v>
      </c>
      <c r="D500" s="12" t="s">
        <v>301</v>
      </c>
      <c r="E500" s="36" t="s">
        <v>420</v>
      </c>
      <c r="F500" s="12" t="s">
        <v>381</v>
      </c>
      <c r="G500" s="12"/>
      <c r="H500" s="250">
        <f t="shared" si="84"/>
        <v>3</v>
      </c>
      <c r="I500" s="250">
        <f t="shared" si="84"/>
        <v>3</v>
      </c>
      <c r="J500" s="250">
        <f t="shared" si="74"/>
        <v>100</v>
      </c>
      <c r="K500" s="250">
        <f t="shared" si="75"/>
        <v>0</v>
      </c>
    </row>
    <row r="501" spans="2:11" ht="12.75">
      <c r="B501" s="13" t="s">
        <v>612</v>
      </c>
      <c r="C501" s="12" t="s">
        <v>285</v>
      </c>
      <c r="D501" s="12" t="s">
        <v>301</v>
      </c>
      <c r="E501" s="36" t="s">
        <v>420</v>
      </c>
      <c r="F501" s="12" t="s">
        <v>613</v>
      </c>
      <c r="G501" s="12"/>
      <c r="H501" s="250">
        <f t="shared" si="84"/>
        <v>3</v>
      </c>
      <c r="I501" s="250">
        <f t="shared" si="84"/>
        <v>3</v>
      </c>
      <c r="J501" s="250">
        <f t="shared" si="74"/>
        <v>100</v>
      </c>
      <c r="K501" s="250">
        <f t="shared" si="75"/>
        <v>0</v>
      </c>
    </row>
    <row r="502" spans="2:11" ht="12.75">
      <c r="B502" s="13" t="s">
        <v>375</v>
      </c>
      <c r="C502" s="12" t="s">
        <v>285</v>
      </c>
      <c r="D502" s="12" t="s">
        <v>301</v>
      </c>
      <c r="E502" s="36" t="s">
        <v>420</v>
      </c>
      <c r="F502" s="12" t="s">
        <v>613</v>
      </c>
      <c r="G502" s="12">
        <v>2</v>
      </c>
      <c r="H502" s="249">
        <v>3</v>
      </c>
      <c r="I502" s="250">
        <v>3</v>
      </c>
      <c r="J502" s="250">
        <f t="shared" si="74"/>
        <v>100</v>
      </c>
      <c r="K502" s="250">
        <f t="shared" si="75"/>
        <v>0</v>
      </c>
    </row>
    <row r="503" spans="2:11" ht="63.75">
      <c r="B503" s="31" t="s">
        <v>527</v>
      </c>
      <c r="C503" s="12" t="s">
        <v>285</v>
      </c>
      <c r="D503" s="12" t="s">
        <v>301</v>
      </c>
      <c r="E503" s="36" t="s">
        <v>397</v>
      </c>
      <c r="F503" s="40"/>
      <c r="G503" s="40"/>
      <c r="H503" s="250">
        <f aca="true" t="shared" si="85" ref="H503:I505">H504</f>
        <v>2</v>
      </c>
      <c r="I503" s="250">
        <f t="shared" si="85"/>
        <v>2</v>
      </c>
      <c r="J503" s="250">
        <f t="shared" si="74"/>
        <v>100</v>
      </c>
      <c r="K503" s="250">
        <f t="shared" si="75"/>
        <v>0</v>
      </c>
    </row>
    <row r="504" spans="2:11" ht="12.75">
      <c r="B504" s="13" t="s">
        <v>467</v>
      </c>
      <c r="C504" s="12" t="s">
        <v>285</v>
      </c>
      <c r="D504" s="12" t="s">
        <v>301</v>
      </c>
      <c r="E504" s="36" t="s">
        <v>397</v>
      </c>
      <c r="F504" s="12" t="s">
        <v>381</v>
      </c>
      <c r="G504" s="12"/>
      <c r="H504" s="250">
        <f t="shared" si="85"/>
        <v>2</v>
      </c>
      <c r="I504" s="250">
        <f t="shared" si="85"/>
        <v>2</v>
      </c>
      <c r="J504" s="250">
        <f t="shared" si="74"/>
        <v>100</v>
      </c>
      <c r="K504" s="250">
        <f t="shared" si="75"/>
        <v>0</v>
      </c>
    </row>
    <row r="505" spans="2:11" ht="12.75">
      <c r="B505" s="13" t="s">
        <v>612</v>
      </c>
      <c r="C505" s="12" t="s">
        <v>285</v>
      </c>
      <c r="D505" s="12" t="s">
        <v>301</v>
      </c>
      <c r="E505" s="36" t="s">
        <v>397</v>
      </c>
      <c r="F505" s="12" t="s">
        <v>613</v>
      </c>
      <c r="G505" s="12"/>
      <c r="H505" s="250">
        <f t="shared" si="85"/>
        <v>2</v>
      </c>
      <c r="I505" s="250">
        <f t="shared" si="85"/>
        <v>2</v>
      </c>
      <c r="J505" s="250">
        <f t="shared" si="74"/>
        <v>100</v>
      </c>
      <c r="K505" s="250">
        <f t="shared" si="75"/>
        <v>0</v>
      </c>
    </row>
    <row r="506" spans="2:11" ht="12.75">
      <c r="B506" s="13" t="s">
        <v>375</v>
      </c>
      <c r="C506" s="12" t="s">
        <v>285</v>
      </c>
      <c r="D506" s="12" t="s">
        <v>301</v>
      </c>
      <c r="E506" s="36" t="s">
        <v>397</v>
      </c>
      <c r="F506" s="12" t="s">
        <v>613</v>
      </c>
      <c r="G506" s="12">
        <v>2</v>
      </c>
      <c r="H506" s="249">
        <v>2</v>
      </c>
      <c r="I506" s="250">
        <v>2</v>
      </c>
      <c r="J506" s="250">
        <f t="shared" si="74"/>
        <v>100</v>
      </c>
      <c r="K506" s="250">
        <f t="shared" si="75"/>
        <v>0</v>
      </c>
    </row>
    <row r="507" spans="2:11" ht="25.5">
      <c r="B507" s="31" t="s">
        <v>126</v>
      </c>
      <c r="C507" s="12" t="s">
        <v>285</v>
      </c>
      <c r="D507" s="12" t="s">
        <v>301</v>
      </c>
      <c r="E507" s="36" t="s">
        <v>107</v>
      </c>
      <c r="F507" s="12"/>
      <c r="G507" s="12"/>
      <c r="H507" s="250">
        <f>H508+H513</f>
        <v>8.5</v>
      </c>
      <c r="I507" s="250">
        <f>I508+I513</f>
        <v>8.5</v>
      </c>
      <c r="J507" s="250">
        <f t="shared" si="74"/>
        <v>100</v>
      </c>
      <c r="K507" s="250">
        <f t="shared" si="75"/>
        <v>0</v>
      </c>
    </row>
    <row r="508" spans="2:11" ht="38.25">
      <c r="B508" s="31" t="s">
        <v>127</v>
      </c>
      <c r="C508" s="12" t="s">
        <v>285</v>
      </c>
      <c r="D508" s="12" t="s">
        <v>301</v>
      </c>
      <c r="E508" s="36" t="s">
        <v>108</v>
      </c>
      <c r="F508" s="12"/>
      <c r="G508" s="12"/>
      <c r="H508" s="250">
        <f aca="true" t="shared" si="86" ref="H508:I511">H509</f>
        <v>1</v>
      </c>
      <c r="I508" s="250">
        <f t="shared" si="86"/>
        <v>1</v>
      </c>
      <c r="J508" s="250">
        <f t="shared" si="74"/>
        <v>100</v>
      </c>
      <c r="K508" s="250">
        <f t="shared" si="75"/>
        <v>0</v>
      </c>
    </row>
    <row r="509" spans="2:11" ht="51">
      <c r="B509" s="31" t="s">
        <v>130</v>
      </c>
      <c r="C509" s="12" t="s">
        <v>285</v>
      </c>
      <c r="D509" s="12" t="s">
        <v>301</v>
      </c>
      <c r="E509" s="36" t="s">
        <v>131</v>
      </c>
      <c r="F509" s="12"/>
      <c r="G509" s="12"/>
      <c r="H509" s="250">
        <f t="shared" si="86"/>
        <v>1</v>
      </c>
      <c r="I509" s="250">
        <f t="shared" si="86"/>
        <v>1</v>
      </c>
      <c r="J509" s="250">
        <f t="shared" si="74"/>
        <v>100</v>
      </c>
      <c r="K509" s="250">
        <f t="shared" si="75"/>
        <v>0</v>
      </c>
    </row>
    <row r="510" spans="2:11" ht="12.75">
      <c r="B510" s="13" t="s">
        <v>467</v>
      </c>
      <c r="C510" s="12" t="s">
        <v>285</v>
      </c>
      <c r="D510" s="12" t="s">
        <v>301</v>
      </c>
      <c r="E510" s="36" t="s">
        <v>131</v>
      </c>
      <c r="F510" s="12" t="s">
        <v>381</v>
      </c>
      <c r="G510" s="12"/>
      <c r="H510" s="250">
        <f t="shared" si="86"/>
        <v>1</v>
      </c>
      <c r="I510" s="250">
        <f t="shared" si="86"/>
        <v>1</v>
      </c>
      <c r="J510" s="250">
        <f t="shared" si="74"/>
        <v>100</v>
      </c>
      <c r="K510" s="250">
        <f t="shared" si="75"/>
        <v>0</v>
      </c>
    </row>
    <row r="511" spans="2:11" ht="12.75">
      <c r="B511" s="13" t="s">
        <v>612</v>
      </c>
      <c r="C511" s="12" t="s">
        <v>285</v>
      </c>
      <c r="D511" s="12" t="s">
        <v>301</v>
      </c>
      <c r="E511" s="36" t="s">
        <v>131</v>
      </c>
      <c r="F511" s="12" t="s">
        <v>613</v>
      </c>
      <c r="G511" s="12"/>
      <c r="H511" s="250">
        <f t="shared" si="86"/>
        <v>1</v>
      </c>
      <c r="I511" s="250">
        <f t="shared" si="86"/>
        <v>1</v>
      </c>
      <c r="J511" s="250">
        <f t="shared" si="74"/>
        <v>100</v>
      </c>
      <c r="K511" s="250">
        <f t="shared" si="75"/>
        <v>0</v>
      </c>
    </row>
    <row r="512" spans="2:11" ht="12.75">
      <c r="B512" s="13" t="s">
        <v>375</v>
      </c>
      <c r="C512" s="12" t="s">
        <v>285</v>
      </c>
      <c r="D512" s="12" t="s">
        <v>301</v>
      </c>
      <c r="E512" s="36" t="s">
        <v>131</v>
      </c>
      <c r="F512" s="12" t="s">
        <v>613</v>
      </c>
      <c r="G512" s="12">
        <v>2</v>
      </c>
      <c r="H512" s="249">
        <v>1</v>
      </c>
      <c r="I512" s="250">
        <v>1</v>
      </c>
      <c r="J512" s="250">
        <f t="shared" si="74"/>
        <v>100</v>
      </c>
      <c r="K512" s="250">
        <f t="shared" si="75"/>
        <v>0</v>
      </c>
    </row>
    <row r="513" spans="2:11" ht="25.5">
      <c r="B513" s="31" t="s">
        <v>110</v>
      </c>
      <c r="C513" s="12" t="s">
        <v>285</v>
      </c>
      <c r="D513" s="12" t="s">
        <v>301</v>
      </c>
      <c r="E513" s="36" t="s">
        <v>109</v>
      </c>
      <c r="F513" s="12"/>
      <c r="G513" s="12"/>
      <c r="H513" s="250">
        <f>H514+H518</f>
        <v>7.5</v>
      </c>
      <c r="I513" s="250">
        <f>I514+I518</f>
        <v>7.5</v>
      </c>
      <c r="J513" s="250">
        <f t="shared" si="74"/>
        <v>100</v>
      </c>
      <c r="K513" s="250">
        <f t="shared" si="75"/>
        <v>0</v>
      </c>
    </row>
    <row r="514" spans="2:11" ht="38.25">
      <c r="B514" s="234" t="s">
        <v>501</v>
      </c>
      <c r="C514" s="12" t="s">
        <v>285</v>
      </c>
      <c r="D514" s="12" t="s">
        <v>301</v>
      </c>
      <c r="E514" s="36" t="s">
        <v>132</v>
      </c>
      <c r="F514" s="12"/>
      <c r="G514" s="12"/>
      <c r="H514" s="250">
        <f aca="true" t="shared" si="87" ref="H514:I516">H515</f>
        <v>5</v>
      </c>
      <c r="I514" s="250">
        <f t="shared" si="87"/>
        <v>5</v>
      </c>
      <c r="J514" s="250">
        <f t="shared" si="74"/>
        <v>100</v>
      </c>
      <c r="K514" s="250">
        <f t="shared" si="75"/>
        <v>0</v>
      </c>
    </row>
    <row r="515" spans="2:11" ht="12.75">
      <c r="B515" s="13" t="s">
        <v>467</v>
      </c>
      <c r="C515" s="12" t="s">
        <v>285</v>
      </c>
      <c r="D515" s="12" t="s">
        <v>301</v>
      </c>
      <c r="E515" s="36" t="s">
        <v>132</v>
      </c>
      <c r="F515" s="12" t="s">
        <v>381</v>
      </c>
      <c r="G515" s="12"/>
      <c r="H515" s="250">
        <f t="shared" si="87"/>
        <v>5</v>
      </c>
      <c r="I515" s="250">
        <f t="shared" si="87"/>
        <v>5</v>
      </c>
      <c r="J515" s="250">
        <f t="shared" si="74"/>
        <v>100</v>
      </c>
      <c r="K515" s="250">
        <f t="shared" si="75"/>
        <v>0</v>
      </c>
    </row>
    <row r="516" spans="2:11" ht="12.75">
      <c r="B516" s="13" t="s">
        <v>612</v>
      </c>
      <c r="C516" s="12" t="s">
        <v>285</v>
      </c>
      <c r="D516" s="12" t="s">
        <v>301</v>
      </c>
      <c r="E516" s="36" t="s">
        <v>132</v>
      </c>
      <c r="F516" s="12" t="s">
        <v>613</v>
      </c>
      <c r="G516" s="12"/>
      <c r="H516" s="250">
        <f t="shared" si="87"/>
        <v>5</v>
      </c>
      <c r="I516" s="250">
        <f t="shared" si="87"/>
        <v>5</v>
      </c>
      <c r="J516" s="250">
        <f t="shared" si="74"/>
        <v>100</v>
      </c>
      <c r="K516" s="250">
        <f t="shared" si="75"/>
        <v>0</v>
      </c>
    </row>
    <row r="517" spans="2:11" ht="12.75">
      <c r="B517" s="13" t="s">
        <v>375</v>
      </c>
      <c r="C517" s="12" t="s">
        <v>285</v>
      </c>
      <c r="D517" s="12" t="s">
        <v>301</v>
      </c>
      <c r="E517" s="36" t="s">
        <v>132</v>
      </c>
      <c r="F517" s="12" t="s">
        <v>613</v>
      </c>
      <c r="G517" s="12">
        <v>2</v>
      </c>
      <c r="H517" s="249">
        <v>5</v>
      </c>
      <c r="I517" s="250">
        <v>5</v>
      </c>
      <c r="J517" s="250">
        <f t="shared" si="74"/>
        <v>100</v>
      </c>
      <c r="K517" s="250">
        <f t="shared" si="75"/>
        <v>0</v>
      </c>
    </row>
    <row r="518" spans="2:11" ht="38.25">
      <c r="B518" s="234" t="s">
        <v>105</v>
      </c>
      <c r="C518" s="12" t="s">
        <v>285</v>
      </c>
      <c r="D518" s="12" t="s">
        <v>301</v>
      </c>
      <c r="E518" s="36" t="s">
        <v>133</v>
      </c>
      <c r="F518" s="12"/>
      <c r="G518" s="12"/>
      <c r="H518" s="250">
        <f aca="true" t="shared" si="88" ref="H518:I520">H519</f>
        <v>2.5</v>
      </c>
      <c r="I518" s="250">
        <f t="shared" si="88"/>
        <v>2.5</v>
      </c>
      <c r="J518" s="250">
        <f t="shared" si="74"/>
        <v>100</v>
      </c>
      <c r="K518" s="250">
        <f t="shared" si="75"/>
        <v>0</v>
      </c>
    </row>
    <row r="519" spans="2:11" ht="12.75">
      <c r="B519" s="13" t="s">
        <v>467</v>
      </c>
      <c r="C519" s="12" t="s">
        <v>285</v>
      </c>
      <c r="D519" s="12" t="s">
        <v>301</v>
      </c>
      <c r="E519" s="36" t="s">
        <v>133</v>
      </c>
      <c r="F519" s="12" t="s">
        <v>381</v>
      </c>
      <c r="G519" s="12"/>
      <c r="H519" s="250">
        <f t="shared" si="88"/>
        <v>2.5</v>
      </c>
      <c r="I519" s="250">
        <f t="shared" si="88"/>
        <v>2.5</v>
      </c>
      <c r="J519" s="250">
        <f t="shared" si="74"/>
        <v>100</v>
      </c>
      <c r="K519" s="250">
        <f t="shared" si="75"/>
        <v>0</v>
      </c>
    </row>
    <row r="520" spans="2:11" ht="12.75">
      <c r="B520" s="13" t="s">
        <v>612</v>
      </c>
      <c r="C520" s="12" t="s">
        <v>285</v>
      </c>
      <c r="D520" s="12" t="s">
        <v>301</v>
      </c>
      <c r="E520" s="36" t="s">
        <v>133</v>
      </c>
      <c r="F520" s="12" t="s">
        <v>613</v>
      </c>
      <c r="G520" s="12"/>
      <c r="H520" s="250">
        <f t="shared" si="88"/>
        <v>2.5</v>
      </c>
      <c r="I520" s="250">
        <f t="shared" si="88"/>
        <v>2.5</v>
      </c>
      <c r="J520" s="250">
        <f aca="true" t="shared" si="89" ref="J520:J579">I520/H520*100</f>
        <v>100</v>
      </c>
      <c r="K520" s="250">
        <f aca="true" t="shared" si="90" ref="K520:K579">H520-I520</f>
        <v>0</v>
      </c>
    </row>
    <row r="521" spans="2:11" ht="12.75">
      <c r="B521" s="13" t="s">
        <v>375</v>
      </c>
      <c r="C521" s="12" t="s">
        <v>285</v>
      </c>
      <c r="D521" s="12" t="s">
        <v>301</v>
      </c>
      <c r="E521" s="36" t="s">
        <v>133</v>
      </c>
      <c r="F521" s="12" t="s">
        <v>613</v>
      </c>
      <c r="G521" s="12">
        <v>2</v>
      </c>
      <c r="H521" s="249">
        <v>2.5</v>
      </c>
      <c r="I521" s="250">
        <v>2.5</v>
      </c>
      <c r="J521" s="250">
        <f t="shared" si="89"/>
        <v>100</v>
      </c>
      <c r="K521" s="250">
        <f t="shared" si="90"/>
        <v>0</v>
      </c>
    </row>
    <row r="522" spans="2:11" ht="38.25" hidden="1">
      <c r="B522" s="31" t="s">
        <v>18</v>
      </c>
      <c r="C522" s="12" t="s">
        <v>285</v>
      </c>
      <c r="D522" s="12" t="s">
        <v>301</v>
      </c>
      <c r="E522" s="36" t="s">
        <v>17</v>
      </c>
      <c r="F522" s="12"/>
      <c r="G522" s="12"/>
      <c r="H522" s="249">
        <v>0</v>
      </c>
      <c r="I522" s="250"/>
      <c r="J522" s="250" t="e">
        <f t="shared" si="89"/>
        <v>#DIV/0!</v>
      </c>
      <c r="K522" s="250">
        <f t="shared" si="90"/>
        <v>0</v>
      </c>
    </row>
    <row r="523" spans="2:11" ht="51" hidden="1">
      <c r="B523" s="31" t="s">
        <v>106</v>
      </c>
      <c r="C523" s="12" t="s">
        <v>285</v>
      </c>
      <c r="D523" s="12" t="s">
        <v>301</v>
      </c>
      <c r="E523" s="36" t="s">
        <v>134</v>
      </c>
      <c r="F523" s="12"/>
      <c r="G523" s="12"/>
      <c r="H523" s="249">
        <v>0</v>
      </c>
      <c r="I523" s="250"/>
      <c r="J523" s="250" t="e">
        <f t="shared" si="89"/>
        <v>#DIV/0!</v>
      </c>
      <c r="K523" s="250">
        <f t="shared" si="90"/>
        <v>0</v>
      </c>
    </row>
    <row r="524" spans="2:11" ht="12.75" hidden="1">
      <c r="B524" s="13" t="s">
        <v>467</v>
      </c>
      <c r="C524" s="12" t="s">
        <v>285</v>
      </c>
      <c r="D524" s="12" t="s">
        <v>301</v>
      </c>
      <c r="E524" s="36" t="s">
        <v>134</v>
      </c>
      <c r="F524" s="12" t="s">
        <v>381</v>
      </c>
      <c r="G524" s="12"/>
      <c r="H524" s="249">
        <v>0</v>
      </c>
      <c r="I524" s="250"/>
      <c r="J524" s="250" t="e">
        <f t="shared" si="89"/>
        <v>#DIV/0!</v>
      </c>
      <c r="K524" s="250">
        <f t="shared" si="90"/>
        <v>0</v>
      </c>
    </row>
    <row r="525" spans="2:11" ht="12.75" hidden="1">
      <c r="B525" s="13" t="s">
        <v>612</v>
      </c>
      <c r="C525" s="12" t="s">
        <v>285</v>
      </c>
      <c r="D525" s="12" t="s">
        <v>301</v>
      </c>
      <c r="E525" s="36" t="s">
        <v>134</v>
      </c>
      <c r="F525" s="12" t="s">
        <v>613</v>
      </c>
      <c r="G525" s="12"/>
      <c r="H525" s="249">
        <v>0</v>
      </c>
      <c r="I525" s="250"/>
      <c r="J525" s="250" t="e">
        <f t="shared" si="89"/>
        <v>#DIV/0!</v>
      </c>
      <c r="K525" s="250">
        <f t="shared" si="90"/>
        <v>0</v>
      </c>
    </row>
    <row r="526" spans="2:11" ht="12.75" hidden="1">
      <c r="B526" s="13" t="s">
        <v>375</v>
      </c>
      <c r="C526" s="12" t="s">
        <v>285</v>
      </c>
      <c r="D526" s="12" t="s">
        <v>301</v>
      </c>
      <c r="E526" s="36" t="s">
        <v>134</v>
      </c>
      <c r="F526" s="12" t="s">
        <v>613</v>
      </c>
      <c r="G526" s="12">
        <v>2</v>
      </c>
      <c r="H526" s="249">
        <v>0</v>
      </c>
      <c r="I526" s="250"/>
      <c r="J526" s="250" t="e">
        <f t="shared" si="89"/>
        <v>#DIV/0!</v>
      </c>
      <c r="K526" s="250">
        <f t="shared" si="90"/>
        <v>0</v>
      </c>
    </row>
    <row r="527" spans="2:11" ht="12.75">
      <c r="B527" s="13" t="s">
        <v>361</v>
      </c>
      <c r="C527" s="12" t="s">
        <v>285</v>
      </c>
      <c r="D527" s="12" t="s">
        <v>302</v>
      </c>
      <c r="E527" s="12"/>
      <c r="F527" s="12"/>
      <c r="G527" s="12"/>
      <c r="H527" s="250">
        <f>H528</f>
        <v>1235.8000000000002</v>
      </c>
      <c r="I527" s="250">
        <f>I528</f>
        <v>1235.7</v>
      </c>
      <c r="J527" s="250">
        <f t="shared" si="89"/>
        <v>99.9919080757404</v>
      </c>
      <c r="K527" s="250">
        <f t="shared" si="90"/>
        <v>0.10000000000013642</v>
      </c>
    </row>
    <row r="528" spans="2:11" ht="12.75">
      <c r="B528" s="13" t="s">
        <v>376</v>
      </c>
      <c r="C528" s="12" t="s">
        <v>285</v>
      </c>
      <c r="D528" s="12" t="s">
        <v>302</v>
      </c>
      <c r="E528" s="12" t="s">
        <v>33</v>
      </c>
      <c r="F528" s="12"/>
      <c r="G528" s="12"/>
      <c r="H528" s="250">
        <f>H529</f>
        <v>1235.8000000000002</v>
      </c>
      <c r="I528" s="250">
        <f>I529</f>
        <v>1235.7</v>
      </c>
      <c r="J528" s="250">
        <f t="shared" si="89"/>
        <v>99.9919080757404</v>
      </c>
      <c r="K528" s="250">
        <f t="shared" si="90"/>
        <v>0.10000000000013642</v>
      </c>
    </row>
    <row r="529" spans="2:11" ht="30" customHeight="1">
      <c r="B529" s="234" t="s">
        <v>39</v>
      </c>
      <c r="C529" s="12" t="s">
        <v>285</v>
      </c>
      <c r="D529" s="12" t="s">
        <v>302</v>
      </c>
      <c r="E529" s="36" t="s">
        <v>160</v>
      </c>
      <c r="F529" s="12"/>
      <c r="G529" s="12"/>
      <c r="H529" s="250">
        <f>H530+H533+H536</f>
        <v>1235.8000000000002</v>
      </c>
      <c r="I529" s="250">
        <f>I530+I533+I536</f>
        <v>1235.7</v>
      </c>
      <c r="J529" s="250">
        <f t="shared" si="89"/>
        <v>99.9919080757404</v>
      </c>
      <c r="K529" s="250">
        <f t="shared" si="90"/>
        <v>0.10000000000013642</v>
      </c>
    </row>
    <row r="530" spans="2:11" ht="38.25">
      <c r="B530" s="13" t="s">
        <v>377</v>
      </c>
      <c r="C530" s="12" t="s">
        <v>285</v>
      </c>
      <c r="D530" s="12" t="s">
        <v>302</v>
      </c>
      <c r="E530" s="36" t="s">
        <v>160</v>
      </c>
      <c r="F530" s="12" t="s">
        <v>20</v>
      </c>
      <c r="G530" s="12"/>
      <c r="H530" s="250">
        <f>H531</f>
        <v>1087.5</v>
      </c>
      <c r="I530" s="250">
        <f>I531</f>
        <v>1087.5</v>
      </c>
      <c r="J530" s="250">
        <f t="shared" si="89"/>
        <v>100</v>
      </c>
      <c r="K530" s="250">
        <f t="shared" si="90"/>
        <v>0</v>
      </c>
    </row>
    <row r="531" spans="2:11" ht="12.75">
      <c r="B531" s="13" t="s">
        <v>287</v>
      </c>
      <c r="C531" s="12" t="s">
        <v>285</v>
      </c>
      <c r="D531" s="12" t="s">
        <v>302</v>
      </c>
      <c r="E531" s="36" t="s">
        <v>160</v>
      </c>
      <c r="F531" s="12" t="s">
        <v>378</v>
      </c>
      <c r="G531" s="12"/>
      <c r="H531" s="250">
        <f>H532</f>
        <v>1087.5</v>
      </c>
      <c r="I531" s="250">
        <f>I532</f>
        <v>1087.5</v>
      </c>
      <c r="J531" s="250">
        <f t="shared" si="89"/>
        <v>100</v>
      </c>
      <c r="K531" s="250">
        <f t="shared" si="90"/>
        <v>0</v>
      </c>
    </row>
    <row r="532" spans="2:11" ht="12.75">
      <c r="B532" s="13" t="s">
        <v>375</v>
      </c>
      <c r="C532" s="12" t="s">
        <v>285</v>
      </c>
      <c r="D532" s="12" t="s">
        <v>302</v>
      </c>
      <c r="E532" s="36" t="s">
        <v>160</v>
      </c>
      <c r="F532" s="12" t="s">
        <v>378</v>
      </c>
      <c r="G532" s="12">
        <v>2</v>
      </c>
      <c r="H532" s="249">
        <v>1087.5</v>
      </c>
      <c r="I532" s="250">
        <v>1087.5</v>
      </c>
      <c r="J532" s="250">
        <f t="shared" si="89"/>
        <v>100</v>
      </c>
      <c r="K532" s="250">
        <f t="shared" si="90"/>
        <v>0</v>
      </c>
    </row>
    <row r="533" spans="2:11" ht="12.75">
      <c r="B533" s="13" t="s">
        <v>467</v>
      </c>
      <c r="C533" s="12" t="s">
        <v>285</v>
      </c>
      <c r="D533" s="12" t="s">
        <v>302</v>
      </c>
      <c r="E533" s="36" t="s">
        <v>160</v>
      </c>
      <c r="F533" s="12" t="s">
        <v>381</v>
      </c>
      <c r="G533" s="12"/>
      <c r="H533" s="250">
        <f>H534</f>
        <v>147.9</v>
      </c>
      <c r="I533" s="250">
        <f>I534</f>
        <v>147.8</v>
      </c>
      <c r="J533" s="250">
        <f t="shared" si="89"/>
        <v>99.93238674780257</v>
      </c>
      <c r="K533" s="250">
        <f t="shared" si="90"/>
        <v>0.09999999999999432</v>
      </c>
    </row>
    <row r="534" spans="2:11" ht="12.75">
      <c r="B534" s="13" t="s">
        <v>612</v>
      </c>
      <c r="C534" s="12" t="s">
        <v>285</v>
      </c>
      <c r="D534" s="12" t="s">
        <v>302</v>
      </c>
      <c r="E534" s="36" t="s">
        <v>160</v>
      </c>
      <c r="F534" s="12" t="s">
        <v>613</v>
      </c>
      <c r="G534" s="12"/>
      <c r="H534" s="250">
        <f>H535</f>
        <v>147.9</v>
      </c>
      <c r="I534" s="250">
        <f>I535</f>
        <v>147.8</v>
      </c>
      <c r="J534" s="250">
        <f t="shared" si="89"/>
        <v>99.93238674780257</v>
      </c>
      <c r="K534" s="250">
        <f t="shared" si="90"/>
        <v>0.09999999999999432</v>
      </c>
    </row>
    <row r="535" spans="2:11" ht="12.75">
      <c r="B535" s="13" t="s">
        <v>375</v>
      </c>
      <c r="C535" s="12" t="s">
        <v>285</v>
      </c>
      <c r="D535" s="12" t="s">
        <v>302</v>
      </c>
      <c r="E535" s="36" t="s">
        <v>160</v>
      </c>
      <c r="F535" s="12" t="s">
        <v>613</v>
      </c>
      <c r="G535" s="12">
        <v>2</v>
      </c>
      <c r="H535" s="249">
        <v>147.9</v>
      </c>
      <c r="I535" s="250">
        <v>147.8</v>
      </c>
      <c r="J535" s="250">
        <f t="shared" si="89"/>
        <v>99.93238674780257</v>
      </c>
      <c r="K535" s="250">
        <f t="shared" si="90"/>
        <v>0.09999999999999432</v>
      </c>
    </row>
    <row r="536" spans="2:11" ht="12.75">
      <c r="B536" s="13" t="s">
        <v>297</v>
      </c>
      <c r="C536" s="12" t="s">
        <v>285</v>
      </c>
      <c r="D536" s="12" t="s">
        <v>302</v>
      </c>
      <c r="E536" s="36" t="s">
        <v>160</v>
      </c>
      <c r="F536" s="12" t="s">
        <v>66</v>
      </c>
      <c r="G536" s="12"/>
      <c r="H536" s="250">
        <f>H537</f>
        <v>0.4</v>
      </c>
      <c r="I536" s="250">
        <f>I537</f>
        <v>0.4</v>
      </c>
      <c r="J536" s="250">
        <f t="shared" si="89"/>
        <v>100</v>
      </c>
      <c r="K536" s="250">
        <f t="shared" si="90"/>
        <v>0</v>
      </c>
    </row>
    <row r="537" spans="2:11" ht="12.75">
      <c r="B537" s="13" t="s">
        <v>298</v>
      </c>
      <c r="C537" s="12" t="s">
        <v>285</v>
      </c>
      <c r="D537" s="12" t="s">
        <v>302</v>
      </c>
      <c r="E537" s="36" t="s">
        <v>160</v>
      </c>
      <c r="F537" s="12" t="s">
        <v>299</v>
      </c>
      <c r="G537" s="12"/>
      <c r="H537" s="250">
        <f>H538</f>
        <v>0.4</v>
      </c>
      <c r="I537" s="250">
        <f>I538</f>
        <v>0.4</v>
      </c>
      <c r="J537" s="250">
        <f t="shared" si="89"/>
        <v>100</v>
      </c>
      <c r="K537" s="250">
        <f t="shared" si="90"/>
        <v>0</v>
      </c>
    </row>
    <row r="538" spans="2:11" ht="12.75">
      <c r="B538" s="13" t="s">
        <v>375</v>
      </c>
      <c r="C538" s="12" t="s">
        <v>285</v>
      </c>
      <c r="D538" s="12" t="s">
        <v>302</v>
      </c>
      <c r="E538" s="36" t="s">
        <v>160</v>
      </c>
      <c r="F538" s="12" t="s">
        <v>299</v>
      </c>
      <c r="G538" s="12">
        <v>2</v>
      </c>
      <c r="H538" s="249">
        <v>0.4</v>
      </c>
      <c r="I538" s="250">
        <v>0.4</v>
      </c>
      <c r="J538" s="250">
        <f t="shared" si="89"/>
        <v>100</v>
      </c>
      <c r="K538" s="250">
        <f t="shared" si="90"/>
        <v>0</v>
      </c>
    </row>
    <row r="539" spans="2:11" ht="12.75">
      <c r="B539" s="21" t="s">
        <v>362</v>
      </c>
      <c r="C539" s="11" t="s">
        <v>303</v>
      </c>
      <c r="D539" s="11"/>
      <c r="E539" s="11"/>
      <c r="F539" s="11"/>
      <c r="G539" s="11"/>
      <c r="H539" s="248">
        <f>H543</f>
        <v>8054.900000000001</v>
      </c>
      <c r="I539" s="248">
        <f>I543</f>
        <v>8054.900000000001</v>
      </c>
      <c r="J539" s="248">
        <f t="shared" si="89"/>
        <v>100</v>
      </c>
      <c r="K539" s="248">
        <f t="shared" si="90"/>
        <v>0</v>
      </c>
    </row>
    <row r="540" spans="2:11" ht="12.75">
      <c r="B540" s="21" t="s">
        <v>318</v>
      </c>
      <c r="C540" s="11"/>
      <c r="D540" s="11"/>
      <c r="E540" s="11"/>
      <c r="F540" s="11"/>
      <c r="G540" s="11" t="s">
        <v>315</v>
      </c>
      <c r="H540" s="248">
        <f>H560+H565+H569+H573</f>
        <v>2452.6</v>
      </c>
      <c r="I540" s="248">
        <f>I560+I565+I569+I573</f>
        <v>2452.6</v>
      </c>
      <c r="J540" s="248">
        <f t="shared" si="89"/>
        <v>100</v>
      </c>
      <c r="K540" s="248">
        <f t="shared" si="90"/>
        <v>0</v>
      </c>
    </row>
    <row r="541" spans="2:11" ht="12.75">
      <c r="B541" s="21" t="s">
        <v>375</v>
      </c>
      <c r="C541" s="11"/>
      <c r="D541" s="11"/>
      <c r="E541" s="11"/>
      <c r="F541" s="11"/>
      <c r="G541" s="11" t="s">
        <v>316</v>
      </c>
      <c r="H541" s="248">
        <f>H561+H566+H570+H574+H580</f>
        <v>5460.8</v>
      </c>
      <c r="I541" s="248">
        <f>I561+I566+I570+I574+I580</f>
        <v>5460.8</v>
      </c>
      <c r="J541" s="248">
        <f t="shared" si="89"/>
        <v>100</v>
      </c>
      <c r="K541" s="248">
        <f t="shared" si="90"/>
        <v>0</v>
      </c>
    </row>
    <row r="542" spans="2:11" ht="12.75">
      <c r="B542" s="21" t="s">
        <v>314</v>
      </c>
      <c r="C542" s="11"/>
      <c r="D542" s="11"/>
      <c r="E542" s="11"/>
      <c r="F542" s="11"/>
      <c r="G542" s="11" t="s">
        <v>317</v>
      </c>
      <c r="H542" s="248">
        <f>H548+H552+H556</f>
        <v>141.5</v>
      </c>
      <c r="I542" s="248">
        <f>I548+I552+I556</f>
        <v>141.5</v>
      </c>
      <c r="J542" s="248">
        <f t="shared" si="89"/>
        <v>100</v>
      </c>
      <c r="K542" s="248">
        <f t="shared" si="90"/>
        <v>0</v>
      </c>
    </row>
    <row r="543" spans="2:11" ht="12.75">
      <c r="B543" s="13" t="s">
        <v>363</v>
      </c>
      <c r="C543" s="12" t="s">
        <v>303</v>
      </c>
      <c r="D543" s="12" t="s">
        <v>304</v>
      </c>
      <c r="E543" s="12"/>
      <c r="F543" s="12"/>
      <c r="G543" s="12"/>
      <c r="H543" s="250">
        <f>H544+H575</f>
        <v>8054.900000000001</v>
      </c>
      <c r="I543" s="250">
        <f>I544+I575</f>
        <v>8054.900000000001</v>
      </c>
      <c r="J543" s="250">
        <f t="shared" si="89"/>
        <v>100</v>
      </c>
      <c r="K543" s="250">
        <f t="shared" si="90"/>
        <v>0</v>
      </c>
    </row>
    <row r="544" spans="2:11" ht="12.75">
      <c r="B544" s="13" t="s">
        <v>376</v>
      </c>
      <c r="C544" s="12" t="s">
        <v>303</v>
      </c>
      <c r="D544" s="12" t="s">
        <v>304</v>
      </c>
      <c r="E544" s="12" t="s">
        <v>33</v>
      </c>
      <c r="F544" s="11"/>
      <c r="G544" s="11"/>
      <c r="H544" s="250">
        <f>H545+H549+H553+H557+H562</f>
        <v>8003.6</v>
      </c>
      <c r="I544" s="250">
        <f>I545+I549+I553+I557+I562</f>
        <v>8003.6</v>
      </c>
      <c r="J544" s="250">
        <f t="shared" si="89"/>
        <v>100</v>
      </c>
      <c r="K544" s="250">
        <f t="shared" si="90"/>
        <v>0</v>
      </c>
    </row>
    <row r="545" spans="2:11" ht="38.25">
      <c r="B545" s="239" t="s">
        <v>583</v>
      </c>
      <c r="C545" s="12" t="s">
        <v>303</v>
      </c>
      <c r="D545" s="12" t="s">
        <v>304</v>
      </c>
      <c r="E545" s="127" t="s">
        <v>584</v>
      </c>
      <c r="F545" s="12"/>
      <c r="G545" s="12"/>
      <c r="H545" s="250">
        <f aca="true" t="shared" si="91" ref="H545:I547">H546</f>
        <v>8.5</v>
      </c>
      <c r="I545" s="250">
        <f t="shared" si="91"/>
        <v>8.5</v>
      </c>
      <c r="J545" s="250">
        <f t="shared" si="89"/>
        <v>100</v>
      </c>
      <c r="K545" s="250">
        <f t="shared" si="90"/>
        <v>0</v>
      </c>
    </row>
    <row r="546" spans="2:11" ht="12.75">
      <c r="B546" s="13" t="s">
        <v>467</v>
      </c>
      <c r="C546" s="12" t="s">
        <v>303</v>
      </c>
      <c r="D546" s="12" t="s">
        <v>304</v>
      </c>
      <c r="E546" s="127" t="s">
        <v>584</v>
      </c>
      <c r="F546" s="12" t="s">
        <v>381</v>
      </c>
      <c r="G546" s="12"/>
      <c r="H546" s="250">
        <f t="shared" si="91"/>
        <v>8.5</v>
      </c>
      <c r="I546" s="250">
        <f t="shared" si="91"/>
        <v>8.5</v>
      </c>
      <c r="J546" s="250">
        <f t="shared" si="89"/>
        <v>100</v>
      </c>
      <c r="K546" s="250">
        <f t="shared" si="90"/>
        <v>0</v>
      </c>
    </row>
    <row r="547" spans="2:11" ht="12.75">
      <c r="B547" s="13" t="s">
        <v>612</v>
      </c>
      <c r="C547" s="12" t="s">
        <v>303</v>
      </c>
      <c r="D547" s="12" t="s">
        <v>304</v>
      </c>
      <c r="E547" s="127" t="s">
        <v>584</v>
      </c>
      <c r="F547" s="12" t="s">
        <v>613</v>
      </c>
      <c r="G547" s="12"/>
      <c r="H547" s="250">
        <f t="shared" si="91"/>
        <v>8.5</v>
      </c>
      <c r="I547" s="250">
        <f t="shared" si="91"/>
        <v>8.5</v>
      </c>
      <c r="J547" s="250">
        <f t="shared" si="89"/>
        <v>100</v>
      </c>
      <c r="K547" s="250">
        <f t="shared" si="90"/>
        <v>0</v>
      </c>
    </row>
    <row r="548" spans="2:11" ht="12.75">
      <c r="B548" s="13" t="s">
        <v>314</v>
      </c>
      <c r="C548" s="12" t="s">
        <v>303</v>
      </c>
      <c r="D548" s="12" t="s">
        <v>304</v>
      </c>
      <c r="E548" s="127" t="s">
        <v>584</v>
      </c>
      <c r="F548" s="12" t="s">
        <v>613</v>
      </c>
      <c r="G548" s="12" t="s">
        <v>317</v>
      </c>
      <c r="H548" s="249">
        <v>8.5</v>
      </c>
      <c r="I548" s="250">
        <v>8.5</v>
      </c>
      <c r="J548" s="250">
        <f t="shared" si="89"/>
        <v>100</v>
      </c>
      <c r="K548" s="250">
        <f t="shared" si="90"/>
        <v>0</v>
      </c>
    </row>
    <row r="549" spans="2:11" ht="38.25">
      <c r="B549" s="243" t="s">
        <v>586</v>
      </c>
      <c r="C549" s="12" t="s">
        <v>303</v>
      </c>
      <c r="D549" s="12" t="s">
        <v>304</v>
      </c>
      <c r="E549" s="127" t="s">
        <v>585</v>
      </c>
      <c r="F549" s="12"/>
      <c r="G549" s="12"/>
      <c r="H549" s="250">
        <f aca="true" t="shared" si="92" ref="H549:I551">H550</f>
        <v>33</v>
      </c>
      <c r="I549" s="250">
        <f t="shared" si="92"/>
        <v>33</v>
      </c>
      <c r="J549" s="250">
        <f t="shared" si="89"/>
        <v>100</v>
      </c>
      <c r="K549" s="250">
        <f t="shared" si="90"/>
        <v>0</v>
      </c>
    </row>
    <row r="550" spans="2:11" ht="12.75">
      <c r="B550" s="13" t="s">
        <v>467</v>
      </c>
      <c r="C550" s="12" t="s">
        <v>303</v>
      </c>
      <c r="D550" s="12" t="s">
        <v>304</v>
      </c>
      <c r="E550" s="127" t="s">
        <v>585</v>
      </c>
      <c r="F550" s="12" t="s">
        <v>381</v>
      </c>
      <c r="G550" s="12"/>
      <c r="H550" s="250">
        <f t="shared" si="92"/>
        <v>33</v>
      </c>
      <c r="I550" s="250">
        <f t="shared" si="92"/>
        <v>33</v>
      </c>
      <c r="J550" s="250">
        <f t="shared" si="89"/>
        <v>100</v>
      </c>
      <c r="K550" s="250">
        <f t="shared" si="90"/>
        <v>0</v>
      </c>
    </row>
    <row r="551" spans="2:11" ht="12.75">
      <c r="B551" s="13" t="s">
        <v>612</v>
      </c>
      <c r="C551" s="12" t="s">
        <v>303</v>
      </c>
      <c r="D551" s="12" t="s">
        <v>304</v>
      </c>
      <c r="E551" s="127" t="s">
        <v>585</v>
      </c>
      <c r="F551" s="12" t="s">
        <v>613</v>
      </c>
      <c r="G551" s="12"/>
      <c r="H551" s="250">
        <f t="shared" si="92"/>
        <v>33</v>
      </c>
      <c r="I551" s="250">
        <f t="shared" si="92"/>
        <v>33</v>
      </c>
      <c r="J551" s="250">
        <f t="shared" si="89"/>
        <v>100</v>
      </c>
      <c r="K551" s="250">
        <f t="shared" si="90"/>
        <v>0</v>
      </c>
    </row>
    <row r="552" spans="2:11" ht="12.75">
      <c r="B552" s="13" t="s">
        <v>314</v>
      </c>
      <c r="C552" s="12" t="s">
        <v>303</v>
      </c>
      <c r="D552" s="12" t="s">
        <v>304</v>
      </c>
      <c r="E552" s="127" t="s">
        <v>585</v>
      </c>
      <c r="F552" s="12" t="s">
        <v>613</v>
      </c>
      <c r="G552" s="12" t="s">
        <v>317</v>
      </c>
      <c r="H552" s="249">
        <v>33</v>
      </c>
      <c r="I552" s="250">
        <v>33</v>
      </c>
      <c r="J552" s="250">
        <f t="shared" si="89"/>
        <v>100</v>
      </c>
      <c r="K552" s="250">
        <f t="shared" si="90"/>
        <v>0</v>
      </c>
    </row>
    <row r="553" spans="2:11" ht="25.5">
      <c r="B553" s="236" t="s">
        <v>383</v>
      </c>
      <c r="C553" s="12" t="s">
        <v>303</v>
      </c>
      <c r="D553" s="12" t="s">
        <v>304</v>
      </c>
      <c r="E553" s="123" t="s">
        <v>382</v>
      </c>
      <c r="F553" s="12"/>
      <c r="G553" s="12"/>
      <c r="H553" s="250">
        <f aca="true" t="shared" si="93" ref="H553:I555">H554</f>
        <v>100</v>
      </c>
      <c r="I553" s="250">
        <f t="shared" si="93"/>
        <v>100</v>
      </c>
      <c r="J553" s="250">
        <f t="shared" si="89"/>
        <v>100</v>
      </c>
      <c r="K553" s="250">
        <f t="shared" si="90"/>
        <v>0</v>
      </c>
    </row>
    <row r="554" spans="2:11" ht="12.75">
      <c r="B554" s="13" t="s">
        <v>467</v>
      </c>
      <c r="C554" s="12" t="s">
        <v>303</v>
      </c>
      <c r="D554" s="12" t="s">
        <v>304</v>
      </c>
      <c r="E554" s="123" t="s">
        <v>382</v>
      </c>
      <c r="F554" s="12" t="s">
        <v>381</v>
      </c>
      <c r="G554" s="12"/>
      <c r="H554" s="250">
        <f t="shared" si="93"/>
        <v>100</v>
      </c>
      <c r="I554" s="250">
        <f t="shared" si="93"/>
        <v>100</v>
      </c>
      <c r="J554" s="250">
        <f t="shared" si="89"/>
        <v>100</v>
      </c>
      <c r="K554" s="250">
        <f t="shared" si="90"/>
        <v>0</v>
      </c>
    </row>
    <row r="555" spans="2:11" ht="12.75">
      <c r="B555" s="13" t="s">
        <v>612</v>
      </c>
      <c r="C555" s="12" t="s">
        <v>303</v>
      </c>
      <c r="D555" s="12" t="s">
        <v>304</v>
      </c>
      <c r="E555" s="123" t="s">
        <v>382</v>
      </c>
      <c r="F555" s="12" t="s">
        <v>613</v>
      </c>
      <c r="G555" s="12"/>
      <c r="H555" s="250">
        <f t="shared" si="93"/>
        <v>100</v>
      </c>
      <c r="I555" s="250">
        <f t="shared" si="93"/>
        <v>100</v>
      </c>
      <c r="J555" s="250">
        <f t="shared" si="89"/>
        <v>100</v>
      </c>
      <c r="K555" s="250">
        <f t="shared" si="90"/>
        <v>0</v>
      </c>
    </row>
    <row r="556" spans="2:11" ht="12.75">
      <c r="B556" s="13" t="s">
        <v>314</v>
      </c>
      <c r="C556" s="12" t="s">
        <v>303</v>
      </c>
      <c r="D556" s="12" t="s">
        <v>304</v>
      </c>
      <c r="E556" s="123" t="s">
        <v>382</v>
      </c>
      <c r="F556" s="12" t="s">
        <v>613</v>
      </c>
      <c r="G556" s="12" t="s">
        <v>317</v>
      </c>
      <c r="H556" s="249">
        <v>100</v>
      </c>
      <c r="I556" s="250">
        <v>100</v>
      </c>
      <c r="J556" s="250">
        <f t="shared" si="89"/>
        <v>100</v>
      </c>
      <c r="K556" s="250">
        <f t="shared" si="90"/>
        <v>0</v>
      </c>
    </row>
    <row r="557" spans="2:11" ht="25.5">
      <c r="B557" s="233" t="s">
        <v>40</v>
      </c>
      <c r="C557" s="12" t="s">
        <v>303</v>
      </c>
      <c r="D557" s="12" t="s">
        <v>304</v>
      </c>
      <c r="E557" s="36" t="s">
        <v>488</v>
      </c>
      <c r="F557" s="12"/>
      <c r="G557" s="12"/>
      <c r="H557" s="250">
        <f>H558</f>
        <v>3585.3</v>
      </c>
      <c r="I557" s="250">
        <f>I558</f>
        <v>3585.3</v>
      </c>
      <c r="J557" s="250">
        <f t="shared" si="89"/>
        <v>100</v>
      </c>
      <c r="K557" s="250">
        <f t="shared" si="90"/>
        <v>0</v>
      </c>
    </row>
    <row r="558" spans="2:11" ht="12.75">
      <c r="B558" s="13" t="s">
        <v>140</v>
      </c>
      <c r="C558" s="12" t="s">
        <v>303</v>
      </c>
      <c r="D558" s="12" t="s">
        <v>304</v>
      </c>
      <c r="E558" s="36" t="s">
        <v>488</v>
      </c>
      <c r="F558" s="12" t="s">
        <v>141</v>
      </c>
      <c r="G558" s="12"/>
      <c r="H558" s="250">
        <f>H559</f>
        <v>3585.3</v>
      </c>
      <c r="I558" s="250">
        <f>I559</f>
        <v>3585.3</v>
      </c>
      <c r="J558" s="250">
        <f t="shared" si="89"/>
        <v>100</v>
      </c>
      <c r="K558" s="250">
        <f t="shared" si="90"/>
        <v>0</v>
      </c>
    </row>
    <row r="559" spans="2:11" ht="12.75">
      <c r="B559" s="13" t="s">
        <v>293</v>
      </c>
      <c r="C559" s="12" t="s">
        <v>303</v>
      </c>
      <c r="D559" s="12" t="s">
        <v>304</v>
      </c>
      <c r="E559" s="36" t="s">
        <v>488</v>
      </c>
      <c r="F559" s="12">
        <v>610</v>
      </c>
      <c r="G559" s="12"/>
      <c r="H559" s="250">
        <f>H560+H561</f>
        <v>3585.3</v>
      </c>
      <c r="I559" s="250">
        <f>I560+I561</f>
        <v>3585.3</v>
      </c>
      <c r="J559" s="250">
        <f t="shared" si="89"/>
        <v>100</v>
      </c>
      <c r="K559" s="250">
        <f t="shared" si="90"/>
        <v>0</v>
      </c>
    </row>
    <row r="560" spans="2:11" ht="12.75">
      <c r="B560" s="13" t="s">
        <v>318</v>
      </c>
      <c r="C560" s="12" t="s">
        <v>303</v>
      </c>
      <c r="D560" s="12" t="s">
        <v>304</v>
      </c>
      <c r="E560" s="36" t="s">
        <v>488</v>
      </c>
      <c r="F560" s="12">
        <v>610</v>
      </c>
      <c r="G560" s="12" t="s">
        <v>315</v>
      </c>
      <c r="H560" s="249">
        <v>797.2</v>
      </c>
      <c r="I560" s="250">
        <v>797.2</v>
      </c>
      <c r="J560" s="250">
        <f t="shared" si="89"/>
        <v>100</v>
      </c>
      <c r="K560" s="250">
        <f t="shared" si="90"/>
        <v>0</v>
      </c>
    </row>
    <row r="561" spans="2:11" ht="12.75">
      <c r="B561" s="13" t="s">
        <v>375</v>
      </c>
      <c r="C561" s="12" t="s">
        <v>303</v>
      </c>
      <c r="D561" s="12" t="s">
        <v>304</v>
      </c>
      <c r="E561" s="36" t="s">
        <v>488</v>
      </c>
      <c r="F561" s="12">
        <v>610</v>
      </c>
      <c r="G561" s="12">
        <v>2</v>
      </c>
      <c r="H561" s="249">
        <v>2788.1</v>
      </c>
      <c r="I561" s="250">
        <v>2788.1</v>
      </c>
      <c r="J561" s="250">
        <f t="shared" si="89"/>
        <v>100</v>
      </c>
      <c r="K561" s="250">
        <f t="shared" si="90"/>
        <v>0</v>
      </c>
    </row>
    <row r="562" spans="2:11" ht="12.75">
      <c r="B562" s="234" t="s">
        <v>41</v>
      </c>
      <c r="C562" s="12" t="s">
        <v>303</v>
      </c>
      <c r="D562" s="12" t="s">
        <v>304</v>
      </c>
      <c r="E562" s="36" t="s">
        <v>10</v>
      </c>
      <c r="F562" s="12"/>
      <c r="G562" s="12"/>
      <c r="H562" s="250">
        <f>H563+H567+H571</f>
        <v>4276.8</v>
      </c>
      <c r="I562" s="250">
        <f>I563+I567+I571</f>
        <v>4276.8</v>
      </c>
      <c r="J562" s="250">
        <f t="shared" si="89"/>
        <v>100</v>
      </c>
      <c r="K562" s="250">
        <f t="shared" si="90"/>
        <v>0</v>
      </c>
    </row>
    <row r="563" spans="2:11" ht="38.25">
      <c r="B563" s="13" t="s">
        <v>377</v>
      </c>
      <c r="C563" s="12" t="s">
        <v>303</v>
      </c>
      <c r="D563" s="12" t="s">
        <v>304</v>
      </c>
      <c r="E563" s="36" t="s">
        <v>10</v>
      </c>
      <c r="F563" s="12" t="s">
        <v>20</v>
      </c>
      <c r="G563" s="12"/>
      <c r="H563" s="250">
        <f>H564</f>
        <v>3297.6000000000004</v>
      </c>
      <c r="I563" s="250">
        <f>I564</f>
        <v>3297.6000000000004</v>
      </c>
      <c r="J563" s="250">
        <f t="shared" si="89"/>
        <v>100</v>
      </c>
      <c r="K563" s="250">
        <f t="shared" si="90"/>
        <v>0</v>
      </c>
    </row>
    <row r="564" spans="2:11" ht="12.75">
      <c r="B564" s="13" t="s">
        <v>287</v>
      </c>
      <c r="C564" s="12" t="s">
        <v>303</v>
      </c>
      <c r="D564" s="12" t="s">
        <v>304</v>
      </c>
      <c r="E564" s="36" t="s">
        <v>10</v>
      </c>
      <c r="F564" s="12" t="s">
        <v>378</v>
      </c>
      <c r="G564" s="12"/>
      <c r="H564" s="250">
        <f>H565+H566</f>
        <v>3297.6000000000004</v>
      </c>
      <c r="I564" s="250">
        <f>I565+I566</f>
        <v>3297.6000000000004</v>
      </c>
      <c r="J564" s="250">
        <f t="shared" si="89"/>
        <v>100</v>
      </c>
      <c r="K564" s="250">
        <f t="shared" si="90"/>
        <v>0</v>
      </c>
    </row>
    <row r="565" spans="2:11" ht="12.75">
      <c r="B565" s="13" t="s">
        <v>318</v>
      </c>
      <c r="C565" s="12" t="s">
        <v>303</v>
      </c>
      <c r="D565" s="12" t="s">
        <v>304</v>
      </c>
      <c r="E565" s="36" t="s">
        <v>10</v>
      </c>
      <c r="F565" s="12" t="s">
        <v>378</v>
      </c>
      <c r="G565" s="12" t="s">
        <v>315</v>
      </c>
      <c r="H565" s="249">
        <v>720.8</v>
      </c>
      <c r="I565" s="250">
        <v>720.8</v>
      </c>
      <c r="J565" s="250">
        <f t="shared" si="89"/>
        <v>100</v>
      </c>
      <c r="K565" s="250">
        <f t="shared" si="90"/>
        <v>0</v>
      </c>
    </row>
    <row r="566" spans="2:11" ht="12.75">
      <c r="B566" s="13" t="s">
        <v>375</v>
      </c>
      <c r="C566" s="12" t="s">
        <v>303</v>
      </c>
      <c r="D566" s="12" t="s">
        <v>304</v>
      </c>
      <c r="E566" s="36" t="s">
        <v>10</v>
      </c>
      <c r="F566" s="12" t="s">
        <v>378</v>
      </c>
      <c r="G566" s="12">
        <v>2</v>
      </c>
      <c r="H566" s="249">
        <v>2576.8</v>
      </c>
      <c r="I566" s="250">
        <v>2576.8</v>
      </c>
      <c r="J566" s="250">
        <f t="shared" si="89"/>
        <v>100</v>
      </c>
      <c r="K566" s="250">
        <f t="shared" si="90"/>
        <v>0</v>
      </c>
    </row>
    <row r="567" spans="2:11" ht="12.75">
      <c r="B567" s="13" t="s">
        <v>467</v>
      </c>
      <c r="C567" s="12" t="s">
        <v>303</v>
      </c>
      <c r="D567" s="12" t="s">
        <v>304</v>
      </c>
      <c r="E567" s="36" t="s">
        <v>10</v>
      </c>
      <c r="F567" s="12" t="s">
        <v>381</v>
      </c>
      <c r="G567" s="12"/>
      <c r="H567" s="250">
        <f>H568</f>
        <v>970</v>
      </c>
      <c r="I567" s="250">
        <f>I568</f>
        <v>970</v>
      </c>
      <c r="J567" s="250">
        <f t="shared" si="89"/>
        <v>100</v>
      </c>
      <c r="K567" s="250">
        <f t="shared" si="90"/>
        <v>0</v>
      </c>
    </row>
    <row r="568" spans="2:11" ht="12.75">
      <c r="B568" s="13" t="s">
        <v>612</v>
      </c>
      <c r="C568" s="12" t="s">
        <v>303</v>
      </c>
      <c r="D568" s="12" t="s">
        <v>304</v>
      </c>
      <c r="E568" s="36" t="s">
        <v>10</v>
      </c>
      <c r="F568" s="12" t="s">
        <v>613</v>
      </c>
      <c r="G568" s="12"/>
      <c r="H568" s="250">
        <f>H569+H570</f>
        <v>970</v>
      </c>
      <c r="I568" s="250">
        <f>I569+I570</f>
        <v>970</v>
      </c>
      <c r="J568" s="250">
        <f t="shared" si="89"/>
        <v>100</v>
      </c>
      <c r="K568" s="250">
        <f t="shared" si="90"/>
        <v>0</v>
      </c>
    </row>
    <row r="569" spans="2:11" ht="12.75">
      <c r="B569" s="13" t="s">
        <v>318</v>
      </c>
      <c r="C569" s="12" t="s">
        <v>303</v>
      </c>
      <c r="D569" s="12" t="s">
        <v>304</v>
      </c>
      <c r="E569" s="36" t="s">
        <v>10</v>
      </c>
      <c r="F569" s="12" t="s">
        <v>613</v>
      </c>
      <c r="G569" s="12" t="s">
        <v>315</v>
      </c>
      <c r="H569" s="249">
        <v>929.9</v>
      </c>
      <c r="I569" s="250">
        <v>929.9</v>
      </c>
      <c r="J569" s="250">
        <f t="shared" si="89"/>
        <v>100</v>
      </c>
      <c r="K569" s="250">
        <f t="shared" si="90"/>
        <v>0</v>
      </c>
    </row>
    <row r="570" spans="2:11" ht="12.75">
      <c r="B570" s="13" t="s">
        <v>375</v>
      </c>
      <c r="C570" s="12" t="s">
        <v>303</v>
      </c>
      <c r="D570" s="12" t="s">
        <v>304</v>
      </c>
      <c r="E570" s="36" t="s">
        <v>10</v>
      </c>
      <c r="F570" s="12" t="s">
        <v>613</v>
      </c>
      <c r="G570" s="12">
        <v>2</v>
      </c>
      <c r="H570" s="249">
        <v>40.1</v>
      </c>
      <c r="I570" s="250">
        <v>40.1</v>
      </c>
      <c r="J570" s="250">
        <f t="shared" si="89"/>
        <v>100</v>
      </c>
      <c r="K570" s="250">
        <f t="shared" si="90"/>
        <v>0</v>
      </c>
    </row>
    <row r="571" spans="2:11" ht="12.75">
      <c r="B571" s="13" t="s">
        <v>297</v>
      </c>
      <c r="C571" s="12" t="s">
        <v>303</v>
      </c>
      <c r="D571" s="12" t="s">
        <v>304</v>
      </c>
      <c r="E571" s="36" t="s">
        <v>10</v>
      </c>
      <c r="F571" s="12" t="s">
        <v>66</v>
      </c>
      <c r="G571" s="12"/>
      <c r="H571" s="250">
        <f>H572</f>
        <v>9.2</v>
      </c>
      <c r="I571" s="250">
        <f>I572</f>
        <v>9.2</v>
      </c>
      <c r="J571" s="250">
        <f t="shared" si="89"/>
        <v>100</v>
      </c>
      <c r="K571" s="250">
        <f t="shared" si="90"/>
        <v>0</v>
      </c>
    </row>
    <row r="572" spans="2:11" ht="12.75">
      <c r="B572" s="13" t="s">
        <v>298</v>
      </c>
      <c r="C572" s="12" t="s">
        <v>303</v>
      </c>
      <c r="D572" s="12" t="s">
        <v>304</v>
      </c>
      <c r="E572" s="36" t="s">
        <v>10</v>
      </c>
      <c r="F572" s="12" t="s">
        <v>299</v>
      </c>
      <c r="G572" s="12"/>
      <c r="H572" s="250">
        <f>H573+H574</f>
        <v>9.2</v>
      </c>
      <c r="I572" s="250">
        <f>I573+I574</f>
        <v>9.2</v>
      </c>
      <c r="J572" s="250">
        <f t="shared" si="89"/>
        <v>100</v>
      </c>
      <c r="K572" s="250">
        <f t="shared" si="90"/>
        <v>0</v>
      </c>
    </row>
    <row r="573" spans="2:11" ht="12.75">
      <c r="B573" s="13" t="s">
        <v>318</v>
      </c>
      <c r="C573" s="12" t="s">
        <v>303</v>
      </c>
      <c r="D573" s="12" t="s">
        <v>304</v>
      </c>
      <c r="E573" s="36" t="s">
        <v>10</v>
      </c>
      <c r="F573" s="12" t="s">
        <v>299</v>
      </c>
      <c r="G573" s="12" t="s">
        <v>315</v>
      </c>
      <c r="H573" s="249">
        <v>4.7</v>
      </c>
      <c r="I573" s="250">
        <v>4.7</v>
      </c>
      <c r="J573" s="250">
        <f t="shared" si="89"/>
        <v>100</v>
      </c>
      <c r="K573" s="250">
        <f t="shared" si="90"/>
        <v>0</v>
      </c>
    </row>
    <row r="574" spans="2:11" ht="12.75">
      <c r="B574" s="13" t="s">
        <v>375</v>
      </c>
      <c r="C574" s="12" t="s">
        <v>303</v>
      </c>
      <c r="D574" s="12" t="s">
        <v>304</v>
      </c>
      <c r="E574" s="36" t="s">
        <v>10</v>
      </c>
      <c r="F574" s="12" t="s">
        <v>299</v>
      </c>
      <c r="G574" s="12">
        <v>2</v>
      </c>
      <c r="H574" s="249">
        <v>4.5</v>
      </c>
      <c r="I574" s="250">
        <v>4.5</v>
      </c>
      <c r="J574" s="250">
        <f t="shared" si="89"/>
        <v>100</v>
      </c>
      <c r="K574" s="250">
        <f t="shared" si="90"/>
        <v>0</v>
      </c>
    </row>
    <row r="575" spans="2:11" ht="12.75">
      <c r="B575" s="13" t="s">
        <v>477</v>
      </c>
      <c r="C575" s="12" t="s">
        <v>303</v>
      </c>
      <c r="D575" s="12" t="s">
        <v>304</v>
      </c>
      <c r="E575" s="36" t="s">
        <v>453</v>
      </c>
      <c r="F575" s="4"/>
      <c r="G575" s="12"/>
      <c r="H575" s="250">
        <f aca="true" t="shared" si="94" ref="H575:I579">H576</f>
        <v>51.3</v>
      </c>
      <c r="I575" s="250">
        <f t="shared" si="94"/>
        <v>51.3</v>
      </c>
      <c r="J575" s="250">
        <f t="shared" si="89"/>
        <v>100</v>
      </c>
      <c r="K575" s="250">
        <f t="shared" si="90"/>
        <v>0</v>
      </c>
    </row>
    <row r="576" spans="2:11" ht="27.75" customHeight="1">
      <c r="B576" s="238" t="s">
        <v>5</v>
      </c>
      <c r="C576" s="40" t="s">
        <v>303</v>
      </c>
      <c r="D576" s="40" t="s">
        <v>304</v>
      </c>
      <c r="E576" s="46" t="s">
        <v>489</v>
      </c>
      <c r="F576" s="4"/>
      <c r="G576" s="12"/>
      <c r="H576" s="250">
        <f t="shared" si="94"/>
        <v>51.3</v>
      </c>
      <c r="I576" s="250">
        <f t="shared" si="94"/>
        <v>51.3</v>
      </c>
      <c r="J576" s="250">
        <f t="shared" si="89"/>
        <v>100</v>
      </c>
      <c r="K576" s="250">
        <f t="shared" si="90"/>
        <v>0</v>
      </c>
    </row>
    <row r="577" spans="2:11" ht="39.75" customHeight="1">
      <c r="B577" s="238" t="s">
        <v>136</v>
      </c>
      <c r="C577" s="40" t="s">
        <v>303</v>
      </c>
      <c r="D577" s="40" t="s">
        <v>304</v>
      </c>
      <c r="E577" s="46" t="s">
        <v>491</v>
      </c>
      <c r="F577" s="4"/>
      <c r="G577" s="12"/>
      <c r="H577" s="250">
        <f t="shared" si="94"/>
        <v>51.3</v>
      </c>
      <c r="I577" s="250">
        <f t="shared" si="94"/>
        <v>51.3</v>
      </c>
      <c r="J577" s="250">
        <f t="shared" si="89"/>
        <v>100</v>
      </c>
      <c r="K577" s="250">
        <f t="shared" si="90"/>
        <v>0</v>
      </c>
    </row>
    <row r="578" spans="2:11" ht="12.75">
      <c r="B578" s="13" t="s">
        <v>140</v>
      </c>
      <c r="C578" s="40" t="s">
        <v>303</v>
      </c>
      <c r="D578" s="40" t="s">
        <v>304</v>
      </c>
      <c r="E578" s="46" t="s">
        <v>491</v>
      </c>
      <c r="F578" s="4">
        <v>600</v>
      </c>
      <c r="G578" s="12"/>
      <c r="H578" s="250">
        <f t="shared" si="94"/>
        <v>51.3</v>
      </c>
      <c r="I578" s="250">
        <f t="shared" si="94"/>
        <v>51.3</v>
      </c>
      <c r="J578" s="250">
        <f t="shared" si="89"/>
        <v>100</v>
      </c>
      <c r="K578" s="250">
        <f t="shared" si="90"/>
        <v>0</v>
      </c>
    </row>
    <row r="579" spans="2:11" ht="12.75">
      <c r="B579" s="13" t="s">
        <v>293</v>
      </c>
      <c r="C579" s="40" t="s">
        <v>303</v>
      </c>
      <c r="D579" s="40" t="s">
        <v>304</v>
      </c>
      <c r="E579" s="46" t="s">
        <v>491</v>
      </c>
      <c r="F579" s="4">
        <v>610</v>
      </c>
      <c r="G579" s="12"/>
      <c r="H579" s="250">
        <f t="shared" si="94"/>
        <v>51.3</v>
      </c>
      <c r="I579" s="250">
        <f t="shared" si="94"/>
        <v>51.3</v>
      </c>
      <c r="J579" s="250">
        <f t="shared" si="89"/>
        <v>100</v>
      </c>
      <c r="K579" s="250">
        <f t="shared" si="90"/>
        <v>0</v>
      </c>
    </row>
    <row r="580" spans="2:11" ht="12.75">
      <c r="B580" s="13" t="s">
        <v>375</v>
      </c>
      <c r="C580" s="40" t="s">
        <v>303</v>
      </c>
      <c r="D580" s="40" t="s">
        <v>304</v>
      </c>
      <c r="E580" s="46" t="s">
        <v>491</v>
      </c>
      <c r="F580" s="4">
        <v>610</v>
      </c>
      <c r="G580" s="12" t="s">
        <v>316</v>
      </c>
      <c r="H580" s="249">
        <v>51.3</v>
      </c>
      <c r="I580" s="250">
        <v>51.3</v>
      </c>
      <c r="J580" s="250">
        <f aca="true" t="shared" si="95" ref="J580:J643">I580/H580*100</f>
        <v>100</v>
      </c>
      <c r="K580" s="250">
        <f aca="true" t="shared" si="96" ref="K580:K643">H580-I580</f>
        <v>0</v>
      </c>
    </row>
    <row r="581" spans="2:11" ht="38.25" hidden="1">
      <c r="B581" s="238" t="s">
        <v>135</v>
      </c>
      <c r="C581" s="40" t="s">
        <v>303</v>
      </c>
      <c r="D581" s="40" t="s">
        <v>304</v>
      </c>
      <c r="E581" s="46" t="s">
        <v>492</v>
      </c>
      <c r="F581" s="45"/>
      <c r="G581" s="40"/>
      <c r="H581" s="249">
        <v>0</v>
      </c>
      <c r="I581" s="250"/>
      <c r="J581" s="250" t="e">
        <f t="shared" si="95"/>
        <v>#DIV/0!</v>
      </c>
      <c r="K581" s="250">
        <f t="shared" si="96"/>
        <v>0</v>
      </c>
    </row>
    <row r="582" spans="2:11" ht="12.75" hidden="1">
      <c r="B582" s="13" t="s">
        <v>140</v>
      </c>
      <c r="C582" s="40" t="s">
        <v>303</v>
      </c>
      <c r="D582" s="40" t="s">
        <v>304</v>
      </c>
      <c r="E582" s="46" t="s">
        <v>492</v>
      </c>
      <c r="F582" s="4">
        <v>600</v>
      </c>
      <c r="G582" s="12"/>
      <c r="H582" s="249">
        <v>0</v>
      </c>
      <c r="I582" s="250"/>
      <c r="J582" s="250" t="e">
        <f t="shared" si="95"/>
        <v>#DIV/0!</v>
      </c>
      <c r="K582" s="250">
        <f t="shared" si="96"/>
        <v>0</v>
      </c>
    </row>
    <row r="583" spans="2:11" ht="12.75" hidden="1">
      <c r="B583" s="13" t="s">
        <v>293</v>
      </c>
      <c r="C583" s="40" t="s">
        <v>303</v>
      </c>
      <c r="D583" s="40" t="s">
        <v>304</v>
      </c>
      <c r="E583" s="46" t="s">
        <v>492</v>
      </c>
      <c r="F583" s="4">
        <v>610</v>
      </c>
      <c r="G583" s="12"/>
      <c r="H583" s="249">
        <v>0</v>
      </c>
      <c r="I583" s="250"/>
      <c r="J583" s="250" t="e">
        <f t="shared" si="95"/>
        <v>#DIV/0!</v>
      </c>
      <c r="K583" s="250">
        <f t="shared" si="96"/>
        <v>0</v>
      </c>
    </row>
    <row r="584" spans="2:11" ht="12.75" hidden="1">
      <c r="B584" s="13" t="s">
        <v>375</v>
      </c>
      <c r="C584" s="40" t="s">
        <v>303</v>
      </c>
      <c r="D584" s="40" t="s">
        <v>304</v>
      </c>
      <c r="E584" s="46" t="s">
        <v>492</v>
      </c>
      <c r="F584" s="4">
        <v>610</v>
      </c>
      <c r="G584" s="12" t="s">
        <v>316</v>
      </c>
      <c r="H584" s="249">
        <v>0</v>
      </c>
      <c r="I584" s="250"/>
      <c r="J584" s="250" t="e">
        <f t="shared" si="95"/>
        <v>#DIV/0!</v>
      </c>
      <c r="K584" s="250">
        <f t="shared" si="96"/>
        <v>0</v>
      </c>
    </row>
    <row r="585" spans="2:11" ht="38.25" hidden="1">
      <c r="B585" s="238" t="s">
        <v>6</v>
      </c>
      <c r="C585" s="40" t="s">
        <v>303</v>
      </c>
      <c r="D585" s="40" t="s">
        <v>304</v>
      </c>
      <c r="E585" s="46" t="s">
        <v>493</v>
      </c>
      <c r="F585" s="45"/>
      <c r="G585" s="40"/>
      <c r="H585" s="249">
        <v>0</v>
      </c>
      <c r="I585" s="250"/>
      <c r="J585" s="250" t="e">
        <f t="shared" si="95"/>
        <v>#DIV/0!</v>
      </c>
      <c r="K585" s="250">
        <f t="shared" si="96"/>
        <v>0</v>
      </c>
    </row>
    <row r="586" spans="2:11" ht="12.75" hidden="1">
      <c r="B586" s="13" t="s">
        <v>140</v>
      </c>
      <c r="C586" s="40" t="s">
        <v>303</v>
      </c>
      <c r="D586" s="40" t="s">
        <v>304</v>
      </c>
      <c r="E586" s="46" t="s">
        <v>493</v>
      </c>
      <c r="F586" s="4">
        <v>600</v>
      </c>
      <c r="G586" s="12"/>
      <c r="H586" s="249">
        <v>0</v>
      </c>
      <c r="I586" s="250"/>
      <c r="J586" s="250" t="e">
        <f t="shared" si="95"/>
        <v>#DIV/0!</v>
      </c>
      <c r="K586" s="250">
        <f t="shared" si="96"/>
        <v>0</v>
      </c>
    </row>
    <row r="587" spans="2:11" ht="12.75" hidden="1">
      <c r="B587" s="13" t="s">
        <v>293</v>
      </c>
      <c r="C587" s="40" t="s">
        <v>303</v>
      </c>
      <c r="D587" s="40" t="s">
        <v>304</v>
      </c>
      <c r="E587" s="46" t="s">
        <v>493</v>
      </c>
      <c r="F587" s="4">
        <v>610</v>
      </c>
      <c r="G587" s="12"/>
      <c r="H587" s="249">
        <v>0</v>
      </c>
      <c r="I587" s="250"/>
      <c r="J587" s="250" t="e">
        <f t="shared" si="95"/>
        <v>#DIV/0!</v>
      </c>
      <c r="K587" s="250">
        <f t="shared" si="96"/>
        <v>0</v>
      </c>
    </row>
    <row r="588" spans="2:11" ht="12.75" hidden="1">
      <c r="B588" s="13" t="s">
        <v>375</v>
      </c>
      <c r="C588" s="40" t="s">
        <v>303</v>
      </c>
      <c r="D588" s="40" t="s">
        <v>304</v>
      </c>
      <c r="E588" s="46" t="s">
        <v>493</v>
      </c>
      <c r="F588" s="4">
        <v>610</v>
      </c>
      <c r="G588" s="12" t="s">
        <v>316</v>
      </c>
      <c r="H588" s="249">
        <v>0</v>
      </c>
      <c r="I588" s="250"/>
      <c r="J588" s="250" t="e">
        <f t="shared" si="95"/>
        <v>#DIV/0!</v>
      </c>
      <c r="K588" s="250">
        <f t="shared" si="96"/>
        <v>0</v>
      </c>
    </row>
    <row r="589" spans="2:11" ht="25.5" hidden="1">
      <c r="B589" s="238" t="s">
        <v>496</v>
      </c>
      <c r="C589" s="40" t="s">
        <v>303</v>
      </c>
      <c r="D589" s="40" t="s">
        <v>304</v>
      </c>
      <c r="E589" s="36" t="s">
        <v>495</v>
      </c>
      <c r="F589" s="4"/>
      <c r="G589" s="12"/>
      <c r="H589" s="249">
        <v>0</v>
      </c>
      <c r="I589" s="250"/>
      <c r="J589" s="250" t="e">
        <f t="shared" si="95"/>
        <v>#DIV/0!</v>
      </c>
      <c r="K589" s="250">
        <f t="shared" si="96"/>
        <v>0</v>
      </c>
    </row>
    <row r="590" spans="2:11" ht="38.25" hidden="1">
      <c r="B590" s="238" t="s">
        <v>103</v>
      </c>
      <c r="C590" s="40" t="s">
        <v>303</v>
      </c>
      <c r="D590" s="40" t="s">
        <v>304</v>
      </c>
      <c r="E590" s="36" t="s">
        <v>494</v>
      </c>
      <c r="F590" s="45"/>
      <c r="G590" s="40"/>
      <c r="H590" s="249">
        <v>0</v>
      </c>
      <c r="I590" s="250"/>
      <c r="J590" s="250" t="e">
        <f t="shared" si="95"/>
        <v>#DIV/0!</v>
      </c>
      <c r="K590" s="250">
        <f t="shared" si="96"/>
        <v>0</v>
      </c>
    </row>
    <row r="591" spans="2:11" ht="12.75" hidden="1">
      <c r="B591" s="13" t="s">
        <v>140</v>
      </c>
      <c r="C591" s="40" t="s">
        <v>303</v>
      </c>
      <c r="D591" s="40" t="s">
        <v>304</v>
      </c>
      <c r="E591" s="36" t="s">
        <v>494</v>
      </c>
      <c r="F591" s="4">
        <v>600</v>
      </c>
      <c r="G591" s="12"/>
      <c r="H591" s="249">
        <v>0</v>
      </c>
      <c r="I591" s="250"/>
      <c r="J591" s="250" t="e">
        <f t="shared" si="95"/>
        <v>#DIV/0!</v>
      </c>
      <c r="K591" s="250">
        <f t="shared" si="96"/>
        <v>0</v>
      </c>
    </row>
    <row r="592" spans="2:11" ht="12.75" hidden="1">
      <c r="B592" s="13" t="s">
        <v>293</v>
      </c>
      <c r="C592" s="40" t="s">
        <v>303</v>
      </c>
      <c r="D592" s="40" t="s">
        <v>304</v>
      </c>
      <c r="E592" s="36" t="s">
        <v>494</v>
      </c>
      <c r="F592" s="4">
        <v>610</v>
      </c>
      <c r="G592" s="12"/>
      <c r="H592" s="249">
        <v>0</v>
      </c>
      <c r="I592" s="250"/>
      <c r="J592" s="250" t="e">
        <f t="shared" si="95"/>
        <v>#DIV/0!</v>
      </c>
      <c r="K592" s="250">
        <f t="shared" si="96"/>
        <v>0</v>
      </c>
    </row>
    <row r="593" spans="2:11" ht="12.75" hidden="1">
      <c r="B593" s="13" t="s">
        <v>375</v>
      </c>
      <c r="C593" s="40" t="s">
        <v>303</v>
      </c>
      <c r="D593" s="40" t="s">
        <v>304</v>
      </c>
      <c r="E593" s="36" t="s">
        <v>494</v>
      </c>
      <c r="F593" s="4">
        <v>610</v>
      </c>
      <c r="G593" s="12" t="s">
        <v>316</v>
      </c>
      <c r="H593" s="249">
        <v>0</v>
      </c>
      <c r="I593" s="250"/>
      <c r="J593" s="250" t="e">
        <f t="shared" si="95"/>
        <v>#DIV/0!</v>
      </c>
      <c r="K593" s="250">
        <f t="shared" si="96"/>
        <v>0</v>
      </c>
    </row>
    <row r="594" spans="2:11" ht="38.25" hidden="1">
      <c r="B594" s="238" t="s">
        <v>104</v>
      </c>
      <c r="C594" s="40" t="s">
        <v>303</v>
      </c>
      <c r="D594" s="40" t="s">
        <v>304</v>
      </c>
      <c r="E594" s="36" t="s">
        <v>497</v>
      </c>
      <c r="F594" s="45"/>
      <c r="G594" s="40"/>
      <c r="H594" s="249">
        <v>0</v>
      </c>
      <c r="I594" s="250"/>
      <c r="J594" s="250" t="e">
        <f t="shared" si="95"/>
        <v>#DIV/0!</v>
      </c>
      <c r="K594" s="250">
        <f t="shared" si="96"/>
        <v>0</v>
      </c>
    </row>
    <row r="595" spans="2:11" ht="12.75" hidden="1">
      <c r="B595" s="13" t="s">
        <v>140</v>
      </c>
      <c r="C595" s="40" t="s">
        <v>303</v>
      </c>
      <c r="D595" s="40" t="s">
        <v>304</v>
      </c>
      <c r="E595" s="36" t="s">
        <v>497</v>
      </c>
      <c r="F595" s="4">
        <v>600</v>
      </c>
      <c r="G595" s="12"/>
      <c r="H595" s="249">
        <v>0</v>
      </c>
      <c r="I595" s="250"/>
      <c r="J595" s="250" t="e">
        <f t="shared" si="95"/>
        <v>#DIV/0!</v>
      </c>
      <c r="K595" s="250">
        <f t="shared" si="96"/>
        <v>0</v>
      </c>
    </row>
    <row r="596" spans="2:11" ht="12.75" hidden="1">
      <c r="B596" s="13" t="s">
        <v>293</v>
      </c>
      <c r="C596" s="40" t="s">
        <v>303</v>
      </c>
      <c r="D596" s="40" t="s">
        <v>304</v>
      </c>
      <c r="E596" s="36" t="s">
        <v>497</v>
      </c>
      <c r="F596" s="4">
        <v>610</v>
      </c>
      <c r="G596" s="12"/>
      <c r="H596" s="249">
        <v>0</v>
      </c>
      <c r="I596" s="250"/>
      <c r="J596" s="250" t="e">
        <f t="shared" si="95"/>
        <v>#DIV/0!</v>
      </c>
      <c r="K596" s="250">
        <f t="shared" si="96"/>
        <v>0</v>
      </c>
    </row>
    <row r="597" spans="2:11" ht="12.75" hidden="1">
      <c r="B597" s="13" t="s">
        <v>375</v>
      </c>
      <c r="C597" s="40" t="s">
        <v>303</v>
      </c>
      <c r="D597" s="40" t="s">
        <v>304</v>
      </c>
      <c r="E597" s="36" t="s">
        <v>497</v>
      </c>
      <c r="F597" s="4">
        <v>610</v>
      </c>
      <c r="G597" s="12" t="s">
        <v>316</v>
      </c>
      <c r="H597" s="249">
        <v>0</v>
      </c>
      <c r="I597" s="250"/>
      <c r="J597" s="250" t="e">
        <f t="shared" si="95"/>
        <v>#DIV/0!</v>
      </c>
      <c r="K597" s="250">
        <f t="shared" si="96"/>
        <v>0</v>
      </c>
    </row>
    <row r="598" spans="2:11" ht="12.75">
      <c r="B598" s="21" t="s">
        <v>54</v>
      </c>
      <c r="C598" s="11" t="s">
        <v>305</v>
      </c>
      <c r="D598" s="11"/>
      <c r="E598" s="11"/>
      <c r="F598" s="11"/>
      <c r="G598" s="11"/>
      <c r="H598" s="248">
        <f>H602+H608+H649+H687</f>
        <v>13827.2</v>
      </c>
      <c r="I598" s="248">
        <f>I602+I608+I649+I687</f>
        <v>13128.9</v>
      </c>
      <c r="J598" s="248">
        <f t="shared" si="95"/>
        <v>94.94980907197407</v>
      </c>
      <c r="K598" s="248">
        <f t="shared" si="96"/>
        <v>698.3000000000011</v>
      </c>
    </row>
    <row r="599" spans="2:11" ht="12.75">
      <c r="B599" s="13" t="s">
        <v>375</v>
      </c>
      <c r="C599" s="11"/>
      <c r="D599" s="11"/>
      <c r="E599" s="11"/>
      <c r="F599" s="11"/>
      <c r="G599" s="11" t="s">
        <v>316</v>
      </c>
      <c r="H599" s="248">
        <f>H607+H617+H623+H626+H638+H648+H676+H699</f>
        <v>2338.1</v>
      </c>
      <c r="I599" s="248">
        <f>I607+I617+I623+I626+I638+I648+I676+I699</f>
        <v>2208.7000000000003</v>
      </c>
      <c r="J599" s="248">
        <f t="shared" si="95"/>
        <v>94.46559171977248</v>
      </c>
      <c r="K599" s="248">
        <f t="shared" si="96"/>
        <v>129.39999999999964</v>
      </c>
    </row>
    <row r="600" spans="2:11" ht="12.75">
      <c r="B600" s="13" t="s">
        <v>313</v>
      </c>
      <c r="C600" s="11"/>
      <c r="D600" s="11"/>
      <c r="E600" s="11"/>
      <c r="F600" s="11"/>
      <c r="G600" s="11" t="s">
        <v>37</v>
      </c>
      <c r="H600" s="248">
        <f>H642+H658+H662+H666+H668+H672+H680+H686+H692+H695</f>
        <v>10075.5</v>
      </c>
      <c r="I600" s="248">
        <f>I642+I658+I662+I666+I668+I672+I680+I686+I692+I695</f>
        <v>9552.399999999998</v>
      </c>
      <c r="J600" s="248">
        <f t="shared" si="95"/>
        <v>94.80819810431242</v>
      </c>
      <c r="K600" s="248">
        <f t="shared" si="96"/>
        <v>523.1000000000022</v>
      </c>
    </row>
    <row r="601" spans="2:11" ht="12.75">
      <c r="B601" s="13" t="s">
        <v>314</v>
      </c>
      <c r="C601" s="11"/>
      <c r="D601" s="11"/>
      <c r="E601" s="11"/>
      <c r="F601" s="11"/>
      <c r="G601" s="11" t="s">
        <v>317</v>
      </c>
      <c r="H601" s="248">
        <f>H613+H634+H654</f>
        <v>1413.6</v>
      </c>
      <c r="I601" s="248">
        <f>I613+I634+I654</f>
        <v>1367.8</v>
      </c>
      <c r="J601" s="248">
        <f t="shared" si="95"/>
        <v>96.76004527447651</v>
      </c>
      <c r="K601" s="248">
        <f t="shared" si="96"/>
        <v>45.799999999999955</v>
      </c>
    </row>
    <row r="602" spans="2:11" ht="12.75">
      <c r="B602" s="13" t="s">
        <v>344</v>
      </c>
      <c r="C602" s="12" t="s">
        <v>305</v>
      </c>
      <c r="D602" s="12" t="s">
        <v>306</v>
      </c>
      <c r="E602" s="12"/>
      <c r="F602" s="12"/>
      <c r="G602" s="12"/>
      <c r="H602" s="250">
        <f aca="true" t="shared" si="97" ref="H602:I606">H603</f>
        <v>1725.6</v>
      </c>
      <c r="I602" s="250">
        <f t="shared" si="97"/>
        <v>1725.5</v>
      </c>
      <c r="J602" s="250">
        <f t="shared" si="95"/>
        <v>99.99420491423272</v>
      </c>
      <c r="K602" s="250">
        <f t="shared" si="96"/>
        <v>0.09999999999990905</v>
      </c>
    </row>
    <row r="603" spans="2:11" ht="12.75">
      <c r="B603" s="13" t="s">
        <v>376</v>
      </c>
      <c r="C603" s="12" t="s">
        <v>305</v>
      </c>
      <c r="D603" s="12" t="s">
        <v>306</v>
      </c>
      <c r="E603" s="12" t="s">
        <v>33</v>
      </c>
      <c r="F603" s="12"/>
      <c r="G603" s="12"/>
      <c r="H603" s="250">
        <f t="shared" si="97"/>
        <v>1725.6</v>
      </c>
      <c r="I603" s="250">
        <f t="shared" si="97"/>
        <v>1725.5</v>
      </c>
      <c r="J603" s="250">
        <f t="shared" si="95"/>
        <v>99.99420491423272</v>
      </c>
      <c r="K603" s="250">
        <f t="shared" si="96"/>
        <v>0.09999999999990905</v>
      </c>
    </row>
    <row r="604" spans="2:11" ht="25.5">
      <c r="B604" s="31" t="s">
        <v>652</v>
      </c>
      <c r="C604" s="12" t="s">
        <v>305</v>
      </c>
      <c r="D604" s="12" t="s">
        <v>306</v>
      </c>
      <c r="E604" s="36" t="s">
        <v>463</v>
      </c>
      <c r="F604" s="12"/>
      <c r="G604" s="12"/>
      <c r="H604" s="250">
        <f t="shared" si="97"/>
        <v>1725.6</v>
      </c>
      <c r="I604" s="250">
        <f t="shared" si="97"/>
        <v>1725.5</v>
      </c>
      <c r="J604" s="250">
        <f t="shared" si="95"/>
        <v>99.99420491423272</v>
      </c>
      <c r="K604" s="250">
        <f t="shared" si="96"/>
        <v>0.09999999999990905</v>
      </c>
    </row>
    <row r="605" spans="2:11" ht="12.75">
      <c r="B605" s="13" t="s">
        <v>125</v>
      </c>
      <c r="C605" s="12" t="s">
        <v>305</v>
      </c>
      <c r="D605" s="12" t="s">
        <v>306</v>
      </c>
      <c r="E605" s="36" t="s">
        <v>463</v>
      </c>
      <c r="F605" s="12" t="s">
        <v>19</v>
      </c>
      <c r="G605" s="12"/>
      <c r="H605" s="250">
        <f t="shared" si="97"/>
        <v>1725.6</v>
      </c>
      <c r="I605" s="250">
        <f t="shared" si="97"/>
        <v>1725.5</v>
      </c>
      <c r="J605" s="250">
        <f t="shared" si="95"/>
        <v>99.99420491423272</v>
      </c>
      <c r="K605" s="250">
        <f t="shared" si="96"/>
        <v>0.09999999999990905</v>
      </c>
    </row>
    <row r="606" spans="2:11" ht="12.75">
      <c r="B606" s="13" t="s">
        <v>480</v>
      </c>
      <c r="C606" s="12" t="s">
        <v>305</v>
      </c>
      <c r="D606" s="12" t="s">
        <v>306</v>
      </c>
      <c r="E606" s="36" t="s">
        <v>463</v>
      </c>
      <c r="F606" s="12" t="s">
        <v>479</v>
      </c>
      <c r="G606" s="12"/>
      <c r="H606" s="250">
        <f t="shared" si="97"/>
        <v>1725.6</v>
      </c>
      <c r="I606" s="250">
        <f t="shared" si="97"/>
        <v>1725.5</v>
      </c>
      <c r="J606" s="250">
        <f t="shared" si="95"/>
        <v>99.99420491423272</v>
      </c>
      <c r="K606" s="250">
        <f t="shared" si="96"/>
        <v>0.09999999999990905</v>
      </c>
    </row>
    <row r="607" spans="2:11" ht="12.75">
      <c r="B607" s="13" t="s">
        <v>375</v>
      </c>
      <c r="C607" s="12" t="s">
        <v>305</v>
      </c>
      <c r="D607" s="12" t="s">
        <v>306</v>
      </c>
      <c r="E607" s="36" t="s">
        <v>463</v>
      </c>
      <c r="F607" s="12" t="s">
        <v>479</v>
      </c>
      <c r="G607" s="12">
        <v>2</v>
      </c>
      <c r="H607" s="249">
        <v>1725.6</v>
      </c>
      <c r="I607" s="250">
        <v>1725.5</v>
      </c>
      <c r="J607" s="250">
        <f t="shared" si="95"/>
        <v>99.99420491423272</v>
      </c>
      <c r="K607" s="250">
        <f t="shared" si="96"/>
        <v>0.09999999999990905</v>
      </c>
    </row>
    <row r="608" spans="2:11" ht="12.75">
      <c r="B608" s="13" t="s">
        <v>55</v>
      </c>
      <c r="C608" s="12" t="s">
        <v>305</v>
      </c>
      <c r="D608" s="12" t="s">
        <v>307</v>
      </c>
      <c r="E608" s="54"/>
      <c r="F608" s="12"/>
      <c r="G608" s="12"/>
      <c r="H608" s="250">
        <f>H609+H618+H643</f>
        <v>1845.7000000000003</v>
      </c>
      <c r="I608" s="250">
        <f>I609+I618+I643</f>
        <v>1716.5</v>
      </c>
      <c r="J608" s="250">
        <f t="shared" si="95"/>
        <v>92.99994582001408</v>
      </c>
      <c r="K608" s="250">
        <f t="shared" si="96"/>
        <v>129.20000000000027</v>
      </c>
    </row>
    <row r="609" spans="2:11" ht="12.75">
      <c r="B609" s="13" t="s">
        <v>376</v>
      </c>
      <c r="C609" s="12" t="s">
        <v>305</v>
      </c>
      <c r="D609" s="12" t="s">
        <v>307</v>
      </c>
      <c r="E609" s="86" t="s">
        <v>33</v>
      </c>
      <c r="F609" s="12"/>
      <c r="G609" s="12"/>
      <c r="H609" s="250">
        <f>H610+H614</f>
        <v>1074.7</v>
      </c>
      <c r="I609" s="250">
        <f>I610+I614</f>
        <v>1074.7</v>
      </c>
      <c r="J609" s="250">
        <f t="shared" si="95"/>
        <v>100</v>
      </c>
      <c r="K609" s="250">
        <f t="shared" si="96"/>
        <v>0</v>
      </c>
    </row>
    <row r="610" spans="2:11" ht="51">
      <c r="B610" s="233" t="s">
        <v>517</v>
      </c>
      <c r="C610" s="12" t="s">
        <v>305</v>
      </c>
      <c r="D610" s="12" t="s">
        <v>307</v>
      </c>
      <c r="E610" s="86" t="s">
        <v>203</v>
      </c>
      <c r="F610" s="12"/>
      <c r="G610" s="12"/>
      <c r="H610" s="250">
        <f aca="true" t="shared" si="98" ref="H610:I612">H611</f>
        <v>1034.7</v>
      </c>
      <c r="I610" s="250">
        <f t="shared" si="98"/>
        <v>1034.7</v>
      </c>
      <c r="J610" s="250">
        <f t="shared" si="95"/>
        <v>100</v>
      </c>
      <c r="K610" s="250">
        <f t="shared" si="96"/>
        <v>0</v>
      </c>
    </row>
    <row r="611" spans="2:11" ht="12.75">
      <c r="B611" s="13" t="s">
        <v>125</v>
      </c>
      <c r="C611" s="12" t="s">
        <v>305</v>
      </c>
      <c r="D611" s="12" t="s">
        <v>307</v>
      </c>
      <c r="E611" s="86" t="s">
        <v>203</v>
      </c>
      <c r="F611" s="12" t="s">
        <v>19</v>
      </c>
      <c r="G611" s="12"/>
      <c r="H611" s="250">
        <f t="shared" si="98"/>
        <v>1034.7</v>
      </c>
      <c r="I611" s="250">
        <f t="shared" si="98"/>
        <v>1034.7</v>
      </c>
      <c r="J611" s="250">
        <f t="shared" si="95"/>
        <v>100</v>
      </c>
      <c r="K611" s="250">
        <f t="shared" si="96"/>
        <v>0</v>
      </c>
    </row>
    <row r="612" spans="2:11" ht="12.75">
      <c r="B612" s="13" t="s">
        <v>480</v>
      </c>
      <c r="C612" s="12" t="s">
        <v>305</v>
      </c>
      <c r="D612" s="12" t="s">
        <v>307</v>
      </c>
      <c r="E612" s="86" t="s">
        <v>203</v>
      </c>
      <c r="F612" s="12" t="s">
        <v>479</v>
      </c>
      <c r="G612" s="12"/>
      <c r="H612" s="250">
        <f t="shared" si="98"/>
        <v>1034.7</v>
      </c>
      <c r="I612" s="250">
        <f t="shared" si="98"/>
        <v>1034.7</v>
      </c>
      <c r="J612" s="250">
        <f t="shared" si="95"/>
        <v>100</v>
      </c>
      <c r="K612" s="250">
        <f t="shared" si="96"/>
        <v>0</v>
      </c>
    </row>
    <row r="613" spans="2:11" ht="12.75">
      <c r="B613" s="13" t="s">
        <v>314</v>
      </c>
      <c r="C613" s="12" t="s">
        <v>305</v>
      </c>
      <c r="D613" s="12" t="s">
        <v>307</v>
      </c>
      <c r="E613" s="86" t="s">
        <v>203</v>
      </c>
      <c r="F613" s="12" t="s">
        <v>479</v>
      </c>
      <c r="G613" s="12" t="s">
        <v>317</v>
      </c>
      <c r="H613" s="249">
        <v>1034.7</v>
      </c>
      <c r="I613" s="250">
        <v>1034.7</v>
      </c>
      <c r="J613" s="250">
        <f t="shared" si="95"/>
        <v>100</v>
      </c>
      <c r="K613" s="250">
        <f t="shared" si="96"/>
        <v>0</v>
      </c>
    </row>
    <row r="614" spans="2:11" ht="12.75">
      <c r="B614" s="13" t="s">
        <v>334</v>
      </c>
      <c r="C614" s="12" t="s">
        <v>305</v>
      </c>
      <c r="D614" s="12" t="s">
        <v>307</v>
      </c>
      <c r="E614" s="95" t="s">
        <v>465</v>
      </c>
      <c r="F614" s="12"/>
      <c r="G614" s="12"/>
      <c r="H614" s="250">
        <f aca="true" t="shared" si="99" ref="H614:I616">H615</f>
        <v>40</v>
      </c>
      <c r="I614" s="250">
        <f t="shared" si="99"/>
        <v>40</v>
      </c>
      <c r="J614" s="250">
        <f t="shared" si="95"/>
        <v>100</v>
      </c>
      <c r="K614" s="250">
        <f t="shared" si="96"/>
        <v>0</v>
      </c>
    </row>
    <row r="615" spans="2:11" ht="12.75">
      <c r="B615" s="13" t="s">
        <v>125</v>
      </c>
      <c r="C615" s="12" t="s">
        <v>305</v>
      </c>
      <c r="D615" s="12" t="s">
        <v>307</v>
      </c>
      <c r="E615" s="95" t="s">
        <v>465</v>
      </c>
      <c r="F615" s="12" t="s">
        <v>19</v>
      </c>
      <c r="G615" s="12"/>
      <c r="H615" s="250">
        <f t="shared" si="99"/>
        <v>40</v>
      </c>
      <c r="I615" s="250">
        <f t="shared" si="99"/>
        <v>40</v>
      </c>
      <c r="J615" s="250">
        <f t="shared" si="95"/>
        <v>100</v>
      </c>
      <c r="K615" s="250">
        <f t="shared" si="96"/>
        <v>0</v>
      </c>
    </row>
    <row r="616" spans="2:11" ht="12.75">
      <c r="B616" s="13" t="s">
        <v>480</v>
      </c>
      <c r="C616" s="12" t="s">
        <v>305</v>
      </c>
      <c r="D616" s="12" t="s">
        <v>307</v>
      </c>
      <c r="E616" s="95" t="s">
        <v>465</v>
      </c>
      <c r="F616" s="12" t="s">
        <v>479</v>
      </c>
      <c r="G616" s="12"/>
      <c r="H616" s="250">
        <f t="shared" si="99"/>
        <v>40</v>
      </c>
      <c r="I616" s="250">
        <f t="shared" si="99"/>
        <v>40</v>
      </c>
      <c r="J616" s="250">
        <f t="shared" si="95"/>
        <v>100</v>
      </c>
      <c r="K616" s="250">
        <f t="shared" si="96"/>
        <v>0</v>
      </c>
    </row>
    <row r="617" spans="2:11" ht="12.75">
      <c r="B617" s="13" t="s">
        <v>375</v>
      </c>
      <c r="C617" s="12" t="s">
        <v>305</v>
      </c>
      <c r="D617" s="12" t="s">
        <v>307</v>
      </c>
      <c r="E617" s="95" t="s">
        <v>465</v>
      </c>
      <c r="F617" s="12" t="s">
        <v>479</v>
      </c>
      <c r="G617" s="12">
        <v>2</v>
      </c>
      <c r="H617" s="249">
        <v>40</v>
      </c>
      <c r="I617" s="250">
        <v>40</v>
      </c>
      <c r="J617" s="250">
        <f t="shared" si="95"/>
        <v>100</v>
      </c>
      <c r="K617" s="250">
        <f t="shared" si="96"/>
        <v>0</v>
      </c>
    </row>
    <row r="618" spans="2:11" ht="25.5">
      <c r="B618" s="31" t="s">
        <v>531</v>
      </c>
      <c r="C618" s="12" t="s">
        <v>305</v>
      </c>
      <c r="D618" s="12" t="s">
        <v>307</v>
      </c>
      <c r="E618" s="36" t="s">
        <v>530</v>
      </c>
      <c r="F618" s="12"/>
      <c r="G618" s="12"/>
      <c r="H618" s="250">
        <f>H619+H630</f>
        <v>738.6</v>
      </c>
      <c r="I618" s="250">
        <f>I619+I630</f>
        <v>609.4</v>
      </c>
      <c r="J618" s="250">
        <f t="shared" si="95"/>
        <v>82.50744652044408</v>
      </c>
      <c r="K618" s="250">
        <f t="shared" si="96"/>
        <v>129.20000000000005</v>
      </c>
    </row>
    <row r="619" spans="2:11" ht="25.5">
      <c r="B619" s="31" t="s">
        <v>533</v>
      </c>
      <c r="C619" s="12" t="s">
        <v>305</v>
      </c>
      <c r="D619" s="12" t="s">
        <v>307</v>
      </c>
      <c r="E619" s="36" t="s">
        <v>532</v>
      </c>
      <c r="F619" s="12"/>
      <c r="G619" s="12"/>
      <c r="H619" s="250">
        <f>H620</f>
        <v>63</v>
      </c>
      <c r="I619" s="250">
        <f>I620</f>
        <v>42.4</v>
      </c>
      <c r="J619" s="250">
        <f t="shared" si="95"/>
        <v>67.30158730158729</v>
      </c>
      <c r="K619" s="250">
        <f t="shared" si="96"/>
        <v>20.6</v>
      </c>
    </row>
    <row r="620" spans="2:11" ht="39" customHeight="1">
      <c r="B620" s="234" t="s">
        <v>475</v>
      </c>
      <c r="C620" s="12" t="s">
        <v>305</v>
      </c>
      <c r="D620" s="12" t="s">
        <v>307</v>
      </c>
      <c r="E620" s="36" t="s">
        <v>409</v>
      </c>
      <c r="F620" s="40"/>
      <c r="G620" s="40"/>
      <c r="H620" s="250">
        <f>H621+H624</f>
        <v>63</v>
      </c>
      <c r="I620" s="250">
        <f>I621+I624</f>
        <v>42.4</v>
      </c>
      <c r="J620" s="250">
        <f t="shared" si="95"/>
        <v>67.30158730158729</v>
      </c>
      <c r="K620" s="250">
        <f t="shared" si="96"/>
        <v>20.6</v>
      </c>
    </row>
    <row r="621" spans="2:11" ht="12.75">
      <c r="B621" s="13" t="s">
        <v>467</v>
      </c>
      <c r="C621" s="12" t="s">
        <v>305</v>
      </c>
      <c r="D621" s="12" t="s">
        <v>307</v>
      </c>
      <c r="E621" s="36" t="s">
        <v>409</v>
      </c>
      <c r="F621" s="12" t="s">
        <v>381</v>
      </c>
      <c r="G621" s="12"/>
      <c r="H621" s="250">
        <f>H622</f>
        <v>19</v>
      </c>
      <c r="I621" s="250">
        <f>I622</f>
        <v>12.4</v>
      </c>
      <c r="J621" s="250">
        <f t="shared" si="95"/>
        <v>65.26315789473685</v>
      </c>
      <c r="K621" s="250">
        <f t="shared" si="96"/>
        <v>6.6</v>
      </c>
    </row>
    <row r="622" spans="2:11" ht="12.75">
      <c r="B622" s="13" t="s">
        <v>612</v>
      </c>
      <c r="C622" s="12" t="s">
        <v>305</v>
      </c>
      <c r="D622" s="12" t="s">
        <v>307</v>
      </c>
      <c r="E622" s="36" t="s">
        <v>409</v>
      </c>
      <c r="F622" s="12" t="s">
        <v>613</v>
      </c>
      <c r="G622" s="12"/>
      <c r="H622" s="250">
        <f>H623</f>
        <v>19</v>
      </c>
      <c r="I622" s="250">
        <f>I623</f>
        <v>12.4</v>
      </c>
      <c r="J622" s="250">
        <f t="shared" si="95"/>
        <v>65.26315789473685</v>
      </c>
      <c r="K622" s="250">
        <f t="shared" si="96"/>
        <v>6.6</v>
      </c>
    </row>
    <row r="623" spans="2:11" ht="12.75">
      <c r="B623" s="13" t="s">
        <v>375</v>
      </c>
      <c r="C623" s="12" t="s">
        <v>305</v>
      </c>
      <c r="D623" s="12" t="s">
        <v>307</v>
      </c>
      <c r="E623" s="36" t="s">
        <v>409</v>
      </c>
      <c r="F623" s="12" t="s">
        <v>613</v>
      </c>
      <c r="G623" s="12">
        <v>2</v>
      </c>
      <c r="H623" s="249">
        <v>19</v>
      </c>
      <c r="I623" s="250">
        <v>12.4</v>
      </c>
      <c r="J623" s="250">
        <f t="shared" si="95"/>
        <v>65.26315789473685</v>
      </c>
      <c r="K623" s="250">
        <f t="shared" si="96"/>
        <v>6.6</v>
      </c>
    </row>
    <row r="624" spans="2:11" ht="12.75">
      <c r="B624" s="13" t="s">
        <v>125</v>
      </c>
      <c r="C624" s="12" t="s">
        <v>305</v>
      </c>
      <c r="D624" s="12" t="s">
        <v>307</v>
      </c>
      <c r="E624" s="36" t="s">
        <v>409</v>
      </c>
      <c r="F624" s="12" t="s">
        <v>19</v>
      </c>
      <c r="G624" s="12"/>
      <c r="H624" s="250">
        <f>H625</f>
        <v>44</v>
      </c>
      <c r="I624" s="250">
        <f>I625</f>
        <v>30</v>
      </c>
      <c r="J624" s="250">
        <f t="shared" si="95"/>
        <v>68.18181818181817</v>
      </c>
      <c r="K624" s="250">
        <f t="shared" si="96"/>
        <v>14</v>
      </c>
    </row>
    <row r="625" spans="2:11" ht="12.75">
      <c r="B625" s="237" t="s">
        <v>618</v>
      </c>
      <c r="C625" s="12" t="s">
        <v>305</v>
      </c>
      <c r="D625" s="12" t="s">
        <v>307</v>
      </c>
      <c r="E625" s="36" t="s">
        <v>409</v>
      </c>
      <c r="F625" s="12" t="s">
        <v>617</v>
      </c>
      <c r="G625" s="12"/>
      <c r="H625" s="250">
        <f>H626</f>
        <v>44</v>
      </c>
      <c r="I625" s="250">
        <f>I626</f>
        <v>30</v>
      </c>
      <c r="J625" s="250">
        <f t="shared" si="95"/>
        <v>68.18181818181817</v>
      </c>
      <c r="K625" s="250">
        <f t="shared" si="96"/>
        <v>14</v>
      </c>
    </row>
    <row r="626" spans="2:11" ht="12.75">
      <c r="B626" s="13" t="s">
        <v>375</v>
      </c>
      <c r="C626" s="12" t="s">
        <v>305</v>
      </c>
      <c r="D626" s="12" t="s">
        <v>307</v>
      </c>
      <c r="E626" s="36" t="s">
        <v>409</v>
      </c>
      <c r="F626" s="12" t="s">
        <v>617</v>
      </c>
      <c r="G626" s="12">
        <v>2</v>
      </c>
      <c r="H626" s="249">
        <v>44</v>
      </c>
      <c r="I626" s="250">
        <v>30</v>
      </c>
      <c r="J626" s="250">
        <f t="shared" si="95"/>
        <v>68.18181818181817</v>
      </c>
      <c r="K626" s="250">
        <f t="shared" si="96"/>
        <v>14</v>
      </c>
    </row>
    <row r="627" spans="2:11" ht="12.75" hidden="1">
      <c r="B627" s="13" t="s">
        <v>140</v>
      </c>
      <c r="C627" s="12" t="s">
        <v>305</v>
      </c>
      <c r="D627" s="12" t="s">
        <v>307</v>
      </c>
      <c r="E627" s="36" t="s">
        <v>409</v>
      </c>
      <c r="F627" s="12" t="s">
        <v>141</v>
      </c>
      <c r="G627" s="12"/>
      <c r="H627" s="249">
        <v>0</v>
      </c>
      <c r="I627" s="250"/>
      <c r="J627" s="250" t="e">
        <f t="shared" si="95"/>
        <v>#DIV/0!</v>
      </c>
      <c r="K627" s="250">
        <f t="shared" si="96"/>
        <v>0</v>
      </c>
    </row>
    <row r="628" spans="2:11" ht="12.75" hidden="1">
      <c r="B628" s="13" t="s">
        <v>293</v>
      </c>
      <c r="C628" s="12" t="s">
        <v>305</v>
      </c>
      <c r="D628" s="12" t="s">
        <v>307</v>
      </c>
      <c r="E628" s="36" t="s">
        <v>409</v>
      </c>
      <c r="F628" s="12">
        <v>610</v>
      </c>
      <c r="G628" s="12"/>
      <c r="H628" s="249">
        <v>0</v>
      </c>
      <c r="I628" s="250"/>
      <c r="J628" s="250" t="e">
        <f t="shared" si="95"/>
        <v>#DIV/0!</v>
      </c>
      <c r="K628" s="250">
        <f t="shared" si="96"/>
        <v>0</v>
      </c>
    </row>
    <row r="629" spans="2:11" ht="12.75" hidden="1">
      <c r="B629" s="13" t="s">
        <v>375</v>
      </c>
      <c r="C629" s="12" t="s">
        <v>305</v>
      </c>
      <c r="D629" s="12" t="s">
        <v>307</v>
      </c>
      <c r="E629" s="36" t="s">
        <v>409</v>
      </c>
      <c r="F629" s="12">
        <v>610</v>
      </c>
      <c r="G629" s="12">
        <v>2</v>
      </c>
      <c r="H629" s="249">
        <v>0</v>
      </c>
      <c r="I629" s="250"/>
      <c r="J629" s="250" t="e">
        <f t="shared" si="95"/>
        <v>#DIV/0!</v>
      </c>
      <c r="K629" s="250">
        <f t="shared" si="96"/>
        <v>0</v>
      </c>
    </row>
    <row r="630" spans="2:11" ht="25.5">
      <c r="B630" s="31" t="s">
        <v>535</v>
      </c>
      <c r="C630" s="12" t="s">
        <v>305</v>
      </c>
      <c r="D630" s="12" t="s">
        <v>307</v>
      </c>
      <c r="E630" s="36" t="s">
        <v>534</v>
      </c>
      <c r="F630" s="40"/>
      <c r="G630" s="40"/>
      <c r="H630" s="250">
        <f>H631+H635+H639</f>
        <v>675.6</v>
      </c>
      <c r="I630" s="250">
        <f>I631+I635+I639</f>
        <v>567</v>
      </c>
      <c r="J630" s="250">
        <f t="shared" si="95"/>
        <v>83.92539964476022</v>
      </c>
      <c r="K630" s="250">
        <f t="shared" si="96"/>
        <v>108.60000000000002</v>
      </c>
    </row>
    <row r="631" spans="2:11" ht="25.5">
      <c r="B631" s="13" t="s">
        <v>627</v>
      </c>
      <c r="C631" s="12" t="s">
        <v>305</v>
      </c>
      <c r="D631" s="12" t="s">
        <v>307</v>
      </c>
      <c r="E631" s="36" t="s">
        <v>624</v>
      </c>
      <c r="F631" s="40"/>
      <c r="G631" s="40"/>
      <c r="H631" s="250">
        <f aca="true" t="shared" si="100" ref="H631:I633">H632</f>
        <v>175.8</v>
      </c>
      <c r="I631" s="250">
        <f t="shared" si="100"/>
        <v>175.8</v>
      </c>
      <c r="J631" s="250">
        <f t="shared" si="95"/>
        <v>100</v>
      </c>
      <c r="K631" s="250">
        <f t="shared" si="96"/>
        <v>0</v>
      </c>
    </row>
    <row r="632" spans="2:11" ht="12.75">
      <c r="B632" s="13" t="s">
        <v>125</v>
      </c>
      <c r="C632" s="12" t="s">
        <v>305</v>
      </c>
      <c r="D632" s="12" t="s">
        <v>307</v>
      </c>
      <c r="E632" s="36" t="s">
        <v>624</v>
      </c>
      <c r="F632" s="12" t="s">
        <v>19</v>
      </c>
      <c r="G632" s="40"/>
      <c r="H632" s="250">
        <f t="shared" si="100"/>
        <v>175.8</v>
      </c>
      <c r="I632" s="250">
        <f t="shared" si="100"/>
        <v>175.8</v>
      </c>
      <c r="J632" s="250">
        <f t="shared" si="95"/>
        <v>100</v>
      </c>
      <c r="K632" s="250">
        <f t="shared" si="96"/>
        <v>0</v>
      </c>
    </row>
    <row r="633" spans="2:11" ht="12.75">
      <c r="B633" s="13" t="s">
        <v>480</v>
      </c>
      <c r="C633" s="12" t="s">
        <v>305</v>
      </c>
      <c r="D633" s="12" t="s">
        <v>307</v>
      </c>
      <c r="E633" s="36" t="s">
        <v>624</v>
      </c>
      <c r="F633" s="12" t="s">
        <v>479</v>
      </c>
      <c r="G633" s="40"/>
      <c r="H633" s="250">
        <f t="shared" si="100"/>
        <v>175.8</v>
      </c>
      <c r="I633" s="250">
        <f t="shared" si="100"/>
        <v>175.8</v>
      </c>
      <c r="J633" s="250">
        <f t="shared" si="95"/>
        <v>100</v>
      </c>
      <c r="K633" s="250">
        <f t="shared" si="96"/>
        <v>0</v>
      </c>
    </row>
    <row r="634" spans="2:11" ht="12.75">
      <c r="B634" s="13" t="s">
        <v>314</v>
      </c>
      <c r="C634" s="12" t="s">
        <v>305</v>
      </c>
      <c r="D634" s="12" t="s">
        <v>307</v>
      </c>
      <c r="E634" s="36" t="s">
        <v>624</v>
      </c>
      <c r="F634" s="12" t="s">
        <v>479</v>
      </c>
      <c r="G634" s="40" t="s">
        <v>317</v>
      </c>
      <c r="H634" s="249">
        <v>175.8</v>
      </c>
      <c r="I634" s="250">
        <v>175.8</v>
      </c>
      <c r="J634" s="250">
        <f t="shared" si="95"/>
        <v>100</v>
      </c>
      <c r="K634" s="250">
        <f t="shared" si="96"/>
        <v>0</v>
      </c>
    </row>
    <row r="635" spans="2:11" ht="38.25">
      <c r="B635" s="13" t="s">
        <v>236</v>
      </c>
      <c r="C635" s="12" t="s">
        <v>305</v>
      </c>
      <c r="D635" s="12" t="s">
        <v>307</v>
      </c>
      <c r="E635" s="36" t="s">
        <v>626</v>
      </c>
      <c r="F635" s="12"/>
      <c r="G635" s="40"/>
      <c r="H635" s="250">
        <f aca="true" t="shared" si="101" ref="H635:I637">H636</f>
        <v>290</v>
      </c>
      <c r="I635" s="250">
        <f t="shared" si="101"/>
        <v>181.4</v>
      </c>
      <c r="J635" s="250">
        <f t="shared" si="95"/>
        <v>62.55172413793104</v>
      </c>
      <c r="K635" s="250">
        <f t="shared" si="96"/>
        <v>108.6</v>
      </c>
    </row>
    <row r="636" spans="2:11" ht="12.75">
      <c r="B636" s="13" t="s">
        <v>125</v>
      </c>
      <c r="C636" s="12" t="s">
        <v>305</v>
      </c>
      <c r="D636" s="12" t="s">
        <v>307</v>
      </c>
      <c r="E636" s="36" t="s">
        <v>626</v>
      </c>
      <c r="F636" s="12" t="s">
        <v>19</v>
      </c>
      <c r="G636" s="40"/>
      <c r="H636" s="250">
        <f t="shared" si="101"/>
        <v>290</v>
      </c>
      <c r="I636" s="250">
        <f t="shared" si="101"/>
        <v>181.4</v>
      </c>
      <c r="J636" s="250">
        <f t="shared" si="95"/>
        <v>62.55172413793104</v>
      </c>
      <c r="K636" s="250">
        <f t="shared" si="96"/>
        <v>108.6</v>
      </c>
    </row>
    <row r="637" spans="2:11" ht="12.75">
      <c r="B637" s="13" t="s">
        <v>480</v>
      </c>
      <c r="C637" s="12" t="s">
        <v>305</v>
      </c>
      <c r="D637" s="12" t="s">
        <v>307</v>
      </c>
      <c r="E637" s="36" t="s">
        <v>626</v>
      </c>
      <c r="F637" s="12" t="s">
        <v>479</v>
      </c>
      <c r="G637" s="40"/>
      <c r="H637" s="250">
        <f t="shared" si="101"/>
        <v>290</v>
      </c>
      <c r="I637" s="250">
        <f t="shared" si="101"/>
        <v>181.4</v>
      </c>
      <c r="J637" s="250">
        <f t="shared" si="95"/>
        <v>62.55172413793104</v>
      </c>
      <c r="K637" s="250">
        <f t="shared" si="96"/>
        <v>108.6</v>
      </c>
    </row>
    <row r="638" spans="2:11" ht="12.75">
      <c r="B638" s="13" t="s">
        <v>375</v>
      </c>
      <c r="C638" s="12" t="s">
        <v>305</v>
      </c>
      <c r="D638" s="12" t="s">
        <v>307</v>
      </c>
      <c r="E638" s="36" t="s">
        <v>626</v>
      </c>
      <c r="F638" s="12" t="s">
        <v>479</v>
      </c>
      <c r="G638" s="40" t="s">
        <v>316</v>
      </c>
      <c r="H638" s="249">
        <v>290</v>
      </c>
      <c r="I638" s="250">
        <v>181.4</v>
      </c>
      <c r="J638" s="250">
        <f t="shared" si="95"/>
        <v>62.55172413793104</v>
      </c>
      <c r="K638" s="250">
        <f t="shared" si="96"/>
        <v>108.6</v>
      </c>
    </row>
    <row r="639" spans="2:11" ht="38.25">
      <c r="B639" s="13" t="s">
        <v>628</v>
      </c>
      <c r="C639" s="12" t="s">
        <v>305</v>
      </c>
      <c r="D639" s="12" t="s">
        <v>307</v>
      </c>
      <c r="E639" s="36" t="s">
        <v>625</v>
      </c>
      <c r="F639" s="12"/>
      <c r="G639" s="40"/>
      <c r="H639" s="250">
        <f aca="true" t="shared" si="102" ref="H639:I641">H640</f>
        <v>209.8</v>
      </c>
      <c r="I639" s="250">
        <f t="shared" si="102"/>
        <v>209.8</v>
      </c>
      <c r="J639" s="250">
        <f t="shared" si="95"/>
        <v>100</v>
      </c>
      <c r="K639" s="250">
        <f t="shared" si="96"/>
        <v>0</v>
      </c>
    </row>
    <row r="640" spans="2:11" ht="12.75">
      <c r="B640" s="13" t="s">
        <v>125</v>
      </c>
      <c r="C640" s="12" t="s">
        <v>305</v>
      </c>
      <c r="D640" s="12" t="s">
        <v>307</v>
      </c>
      <c r="E640" s="36" t="s">
        <v>625</v>
      </c>
      <c r="F640" s="12" t="s">
        <v>19</v>
      </c>
      <c r="G640" s="40"/>
      <c r="H640" s="250">
        <f t="shared" si="102"/>
        <v>209.8</v>
      </c>
      <c r="I640" s="250">
        <f t="shared" si="102"/>
        <v>209.8</v>
      </c>
      <c r="J640" s="250">
        <f t="shared" si="95"/>
        <v>100</v>
      </c>
      <c r="K640" s="250">
        <f t="shared" si="96"/>
        <v>0</v>
      </c>
    </row>
    <row r="641" spans="2:11" ht="12.75">
      <c r="B641" s="13" t="s">
        <v>480</v>
      </c>
      <c r="C641" s="12" t="s">
        <v>305</v>
      </c>
      <c r="D641" s="12" t="s">
        <v>307</v>
      </c>
      <c r="E641" s="36" t="s">
        <v>625</v>
      </c>
      <c r="F641" s="12" t="s">
        <v>479</v>
      </c>
      <c r="G641" s="40"/>
      <c r="H641" s="250">
        <f t="shared" si="102"/>
        <v>209.8</v>
      </c>
      <c r="I641" s="250">
        <f t="shared" si="102"/>
        <v>209.8</v>
      </c>
      <c r="J641" s="250">
        <f t="shared" si="95"/>
        <v>100</v>
      </c>
      <c r="K641" s="250">
        <f t="shared" si="96"/>
        <v>0</v>
      </c>
    </row>
    <row r="642" spans="2:11" ht="12.75">
      <c r="B642" s="13" t="s">
        <v>313</v>
      </c>
      <c r="C642" s="12" t="s">
        <v>305</v>
      </c>
      <c r="D642" s="12" t="s">
        <v>307</v>
      </c>
      <c r="E642" s="36" t="s">
        <v>625</v>
      </c>
      <c r="F642" s="12" t="s">
        <v>479</v>
      </c>
      <c r="G642" s="40" t="s">
        <v>37</v>
      </c>
      <c r="H642" s="249">
        <v>209.8</v>
      </c>
      <c r="I642" s="250">
        <v>209.8</v>
      </c>
      <c r="J642" s="250">
        <f t="shared" si="95"/>
        <v>100</v>
      </c>
      <c r="K642" s="250">
        <f t="shared" si="96"/>
        <v>0</v>
      </c>
    </row>
    <row r="643" spans="2:11" ht="25.5">
      <c r="B643" s="31" t="s">
        <v>649</v>
      </c>
      <c r="C643" s="12" t="s">
        <v>305</v>
      </c>
      <c r="D643" s="12" t="s">
        <v>307</v>
      </c>
      <c r="E643" s="46" t="s">
        <v>516</v>
      </c>
      <c r="F643" s="12"/>
      <c r="G643" s="12"/>
      <c r="H643" s="250">
        <f aca="true" t="shared" si="103" ref="H643:I647">H644</f>
        <v>32.4</v>
      </c>
      <c r="I643" s="250">
        <f t="shared" si="103"/>
        <v>32.4</v>
      </c>
      <c r="J643" s="250">
        <f t="shared" si="95"/>
        <v>100</v>
      </c>
      <c r="K643" s="250">
        <f t="shared" si="96"/>
        <v>0</v>
      </c>
    </row>
    <row r="644" spans="2:11" ht="25.5">
      <c r="B644" s="31" t="s">
        <v>456</v>
      </c>
      <c r="C644" s="12" t="s">
        <v>305</v>
      </c>
      <c r="D644" s="12" t="s">
        <v>307</v>
      </c>
      <c r="E644" s="46" t="s">
        <v>451</v>
      </c>
      <c r="F644" s="12"/>
      <c r="G644" s="12"/>
      <c r="H644" s="250">
        <f t="shared" si="103"/>
        <v>32.4</v>
      </c>
      <c r="I644" s="250">
        <f t="shared" si="103"/>
        <v>32.4</v>
      </c>
      <c r="J644" s="250">
        <f aca="true" t="shared" si="104" ref="J644:J707">I644/H644*100</f>
        <v>100</v>
      </c>
      <c r="K644" s="250">
        <f aca="true" t="shared" si="105" ref="K644:K707">H644-I644</f>
        <v>0</v>
      </c>
    </row>
    <row r="645" spans="2:11" ht="51">
      <c r="B645" s="31" t="s">
        <v>128</v>
      </c>
      <c r="C645" s="12" t="s">
        <v>305</v>
      </c>
      <c r="D645" s="12" t="s">
        <v>307</v>
      </c>
      <c r="E645" s="46" t="s">
        <v>510</v>
      </c>
      <c r="F645" s="12"/>
      <c r="G645" s="12"/>
      <c r="H645" s="250">
        <f t="shared" si="103"/>
        <v>32.4</v>
      </c>
      <c r="I645" s="250">
        <f t="shared" si="103"/>
        <v>32.4</v>
      </c>
      <c r="J645" s="250">
        <f t="shared" si="104"/>
        <v>100</v>
      </c>
      <c r="K645" s="250">
        <f t="shared" si="105"/>
        <v>0</v>
      </c>
    </row>
    <row r="646" spans="2:11" ht="12.75">
      <c r="B646" s="13" t="s">
        <v>140</v>
      </c>
      <c r="C646" s="12" t="s">
        <v>305</v>
      </c>
      <c r="D646" s="12" t="s">
        <v>307</v>
      </c>
      <c r="E646" s="46" t="s">
        <v>510</v>
      </c>
      <c r="F646" s="12" t="s">
        <v>141</v>
      </c>
      <c r="G646" s="12"/>
      <c r="H646" s="250">
        <f t="shared" si="103"/>
        <v>32.4</v>
      </c>
      <c r="I646" s="250">
        <f t="shared" si="103"/>
        <v>32.4</v>
      </c>
      <c r="J646" s="250">
        <f t="shared" si="104"/>
        <v>100</v>
      </c>
      <c r="K646" s="250">
        <f t="shared" si="105"/>
        <v>0</v>
      </c>
    </row>
    <row r="647" spans="2:11" ht="12.75">
      <c r="B647" s="13" t="s">
        <v>293</v>
      </c>
      <c r="C647" s="12" t="s">
        <v>305</v>
      </c>
      <c r="D647" s="12" t="s">
        <v>307</v>
      </c>
      <c r="E647" s="46" t="s">
        <v>510</v>
      </c>
      <c r="F647" s="12">
        <v>610</v>
      </c>
      <c r="G647" s="12"/>
      <c r="H647" s="250">
        <f t="shared" si="103"/>
        <v>32.4</v>
      </c>
      <c r="I647" s="250">
        <f t="shared" si="103"/>
        <v>32.4</v>
      </c>
      <c r="J647" s="250">
        <f t="shared" si="104"/>
        <v>100</v>
      </c>
      <c r="K647" s="250">
        <f t="shared" si="105"/>
        <v>0</v>
      </c>
    </row>
    <row r="648" spans="2:11" ht="12.75">
      <c r="B648" s="13" t="s">
        <v>375</v>
      </c>
      <c r="C648" s="12" t="s">
        <v>305</v>
      </c>
      <c r="D648" s="12" t="s">
        <v>307</v>
      </c>
      <c r="E648" s="46" t="s">
        <v>510</v>
      </c>
      <c r="F648" s="12">
        <v>610</v>
      </c>
      <c r="G648" s="12">
        <v>2</v>
      </c>
      <c r="H648" s="249">
        <v>32.4</v>
      </c>
      <c r="I648" s="250">
        <v>32.4</v>
      </c>
      <c r="J648" s="250">
        <f t="shared" si="104"/>
        <v>100</v>
      </c>
      <c r="K648" s="250">
        <f t="shared" si="105"/>
        <v>0</v>
      </c>
    </row>
    <row r="649" spans="2:11" ht="12.75">
      <c r="B649" s="13" t="s">
        <v>65</v>
      </c>
      <c r="C649" s="12" t="s">
        <v>305</v>
      </c>
      <c r="D649" s="12" t="s">
        <v>308</v>
      </c>
      <c r="E649" s="12"/>
      <c r="F649" s="12"/>
      <c r="G649" s="12"/>
      <c r="H649" s="250">
        <f>H650+H681</f>
        <v>9304.100000000002</v>
      </c>
      <c r="I649" s="250">
        <f>I650+I681</f>
        <v>8735.199999999999</v>
      </c>
      <c r="J649" s="250">
        <f t="shared" si="104"/>
        <v>93.88549134252638</v>
      </c>
      <c r="K649" s="250">
        <f t="shared" si="105"/>
        <v>568.9000000000033</v>
      </c>
    </row>
    <row r="650" spans="2:11" ht="12.75">
      <c r="B650" s="13" t="s">
        <v>376</v>
      </c>
      <c r="C650" s="27">
        <v>1000</v>
      </c>
      <c r="D650" s="27">
        <v>1004</v>
      </c>
      <c r="E650" s="27" t="s">
        <v>33</v>
      </c>
      <c r="F650" s="11"/>
      <c r="G650" s="11"/>
      <c r="H650" s="250">
        <f>H651+H655+H659+H663+H669+H673+H677</f>
        <v>9157.900000000001</v>
      </c>
      <c r="I650" s="250">
        <f>I651+I655+I659+I663+I669+I673+I677</f>
        <v>8662.199999999999</v>
      </c>
      <c r="J650" s="250">
        <f t="shared" si="104"/>
        <v>94.587187018858</v>
      </c>
      <c r="K650" s="250">
        <f t="shared" si="105"/>
        <v>495.70000000000255</v>
      </c>
    </row>
    <row r="651" spans="2:11" ht="25.5">
      <c r="B651" s="234" t="s">
        <v>436</v>
      </c>
      <c r="C651" s="27">
        <v>1000</v>
      </c>
      <c r="D651" s="27">
        <v>1004</v>
      </c>
      <c r="E651" s="52" t="s">
        <v>161</v>
      </c>
      <c r="F651" s="11"/>
      <c r="G651" s="11"/>
      <c r="H651" s="250">
        <f aca="true" t="shared" si="106" ref="H651:I653">H652</f>
        <v>203.1</v>
      </c>
      <c r="I651" s="250">
        <f t="shared" si="106"/>
        <v>157.3</v>
      </c>
      <c r="J651" s="250">
        <f t="shared" si="104"/>
        <v>77.4495322501231</v>
      </c>
      <c r="K651" s="250">
        <f t="shared" si="105"/>
        <v>45.79999999999998</v>
      </c>
    </row>
    <row r="652" spans="2:11" ht="12.75">
      <c r="B652" s="13" t="s">
        <v>125</v>
      </c>
      <c r="C652" s="27">
        <v>1000</v>
      </c>
      <c r="D652" s="27">
        <v>1004</v>
      </c>
      <c r="E652" s="52" t="s">
        <v>161</v>
      </c>
      <c r="F652" s="12" t="s">
        <v>19</v>
      </c>
      <c r="G652" s="11"/>
      <c r="H652" s="250">
        <f t="shared" si="106"/>
        <v>203.1</v>
      </c>
      <c r="I652" s="250">
        <f t="shared" si="106"/>
        <v>157.3</v>
      </c>
      <c r="J652" s="250">
        <f t="shared" si="104"/>
        <v>77.4495322501231</v>
      </c>
      <c r="K652" s="250">
        <f t="shared" si="105"/>
        <v>45.79999999999998</v>
      </c>
    </row>
    <row r="653" spans="2:11" ht="12.75">
      <c r="B653" s="13" t="s">
        <v>34</v>
      </c>
      <c r="C653" s="27">
        <v>1000</v>
      </c>
      <c r="D653" s="27">
        <v>1004</v>
      </c>
      <c r="E653" s="52" t="s">
        <v>161</v>
      </c>
      <c r="F653" s="12" t="s">
        <v>171</v>
      </c>
      <c r="G653" s="12"/>
      <c r="H653" s="250">
        <f t="shared" si="106"/>
        <v>203.1</v>
      </c>
      <c r="I653" s="250">
        <f t="shared" si="106"/>
        <v>157.3</v>
      </c>
      <c r="J653" s="250">
        <f t="shared" si="104"/>
        <v>77.4495322501231</v>
      </c>
      <c r="K653" s="250">
        <f t="shared" si="105"/>
        <v>45.79999999999998</v>
      </c>
    </row>
    <row r="654" spans="2:11" ht="12.75">
      <c r="B654" s="13" t="s">
        <v>314</v>
      </c>
      <c r="C654" s="27">
        <v>1000</v>
      </c>
      <c r="D654" s="27">
        <v>1004</v>
      </c>
      <c r="E654" s="52" t="s">
        <v>161</v>
      </c>
      <c r="F654" s="12" t="s">
        <v>171</v>
      </c>
      <c r="G654" s="12" t="s">
        <v>317</v>
      </c>
      <c r="H654" s="249">
        <v>203.1</v>
      </c>
      <c r="I654" s="250">
        <v>157.3</v>
      </c>
      <c r="J654" s="250">
        <f t="shared" si="104"/>
        <v>77.4495322501231</v>
      </c>
      <c r="K654" s="250">
        <f t="shared" si="105"/>
        <v>45.79999999999998</v>
      </c>
    </row>
    <row r="655" spans="2:11" ht="38.25">
      <c r="B655" s="234" t="s">
        <v>519</v>
      </c>
      <c r="C655" s="27">
        <v>1000</v>
      </c>
      <c r="D655" s="27">
        <v>1004</v>
      </c>
      <c r="E655" s="36" t="s">
        <v>162</v>
      </c>
      <c r="F655" s="11"/>
      <c r="G655" s="11"/>
      <c r="H655" s="250">
        <f aca="true" t="shared" si="107" ref="H655:I657">H656</f>
        <v>777.5</v>
      </c>
      <c r="I655" s="250">
        <f t="shared" si="107"/>
        <v>777</v>
      </c>
      <c r="J655" s="250">
        <f t="shared" si="104"/>
        <v>99.93569131832798</v>
      </c>
      <c r="K655" s="250">
        <f t="shared" si="105"/>
        <v>0.5</v>
      </c>
    </row>
    <row r="656" spans="2:11" ht="12.75">
      <c r="B656" s="13" t="s">
        <v>125</v>
      </c>
      <c r="C656" s="27">
        <v>1000</v>
      </c>
      <c r="D656" s="27">
        <v>1004</v>
      </c>
      <c r="E656" s="36" t="s">
        <v>162</v>
      </c>
      <c r="F656" s="12" t="s">
        <v>19</v>
      </c>
      <c r="G656" s="11"/>
      <c r="H656" s="250">
        <f t="shared" si="107"/>
        <v>777.5</v>
      </c>
      <c r="I656" s="250">
        <f t="shared" si="107"/>
        <v>777</v>
      </c>
      <c r="J656" s="250">
        <f t="shared" si="104"/>
        <v>99.93569131832798</v>
      </c>
      <c r="K656" s="250">
        <f t="shared" si="105"/>
        <v>0.5</v>
      </c>
    </row>
    <row r="657" spans="2:11" ht="12.75">
      <c r="B657" s="13" t="s">
        <v>480</v>
      </c>
      <c r="C657" s="27">
        <v>1000</v>
      </c>
      <c r="D657" s="27">
        <v>1004</v>
      </c>
      <c r="E657" s="36" t="s">
        <v>162</v>
      </c>
      <c r="F657" s="12" t="s">
        <v>479</v>
      </c>
      <c r="G657" s="11"/>
      <c r="H657" s="250">
        <f t="shared" si="107"/>
        <v>777.5</v>
      </c>
      <c r="I657" s="250">
        <f t="shared" si="107"/>
        <v>777</v>
      </c>
      <c r="J657" s="250">
        <f t="shared" si="104"/>
        <v>99.93569131832798</v>
      </c>
      <c r="K657" s="250">
        <f t="shared" si="105"/>
        <v>0.5</v>
      </c>
    </row>
    <row r="658" spans="2:11" ht="12.75">
      <c r="B658" s="13" t="s">
        <v>313</v>
      </c>
      <c r="C658" s="27">
        <v>1000</v>
      </c>
      <c r="D658" s="27">
        <v>1004</v>
      </c>
      <c r="E658" s="36" t="s">
        <v>162</v>
      </c>
      <c r="F658" s="12" t="s">
        <v>479</v>
      </c>
      <c r="G658" s="12">
        <v>3</v>
      </c>
      <c r="H658" s="249">
        <v>777.5</v>
      </c>
      <c r="I658" s="250">
        <v>777</v>
      </c>
      <c r="J658" s="250">
        <f t="shared" si="104"/>
        <v>99.93569131832798</v>
      </c>
      <c r="K658" s="250">
        <f t="shared" si="105"/>
        <v>0.5</v>
      </c>
    </row>
    <row r="659" spans="2:11" ht="51">
      <c r="B659" s="233" t="s">
        <v>96</v>
      </c>
      <c r="C659" s="27">
        <v>1000</v>
      </c>
      <c r="D659" s="27">
        <v>1004</v>
      </c>
      <c r="E659" s="36" t="s">
        <v>163</v>
      </c>
      <c r="F659" s="11"/>
      <c r="G659" s="11"/>
      <c r="H659" s="250">
        <f aca="true" t="shared" si="108" ref="H659:I661">H660</f>
        <v>7.2</v>
      </c>
      <c r="I659" s="250">
        <f t="shared" si="108"/>
        <v>0</v>
      </c>
      <c r="J659" s="250">
        <f t="shared" si="104"/>
        <v>0</v>
      </c>
      <c r="K659" s="250">
        <f t="shared" si="105"/>
        <v>7.2</v>
      </c>
    </row>
    <row r="660" spans="2:11" ht="12.75">
      <c r="B660" s="13" t="s">
        <v>125</v>
      </c>
      <c r="C660" s="27">
        <v>1000</v>
      </c>
      <c r="D660" s="27">
        <v>1004</v>
      </c>
      <c r="E660" s="36" t="s">
        <v>163</v>
      </c>
      <c r="F660" s="12" t="s">
        <v>19</v>
      </c>
      <c r="G660" s="12"/>
      <c r="H660" s="250">
        <f t="shared" si="108"/>
        <v>7.2</v>
      </c>
      <c r="I660" s="250">
        <f t="shared" si="108"/>
        <v>0</v>
      </c>
      <c r="J660" s="250">
        <f t="shared" si="104"/>
        <v>0</v>
      </c>
      <c r="K660" s="250">
        <f t="shared" si="105"/>
        <v>7.2</v>
      </c>
    </row>
    <row r="661" spans="2:11" ht="12.75">
      <c r="B661" s="13" t="s">
        <v>480</v>
      </c>
      <c r="C661" s="27">
        <v>1000</v>
      </c>
      <c r="D661" s="27">
        <v>1004</v>
      </c>
      <c r="E661" s="36" t="s">
        <v>163</v>
      </c>
      <c r="F661" s="12" t="s">
        <v>479</v>
      </c>
      <c r="G661" s="12"/>
      <c r="H661" s="250">
        <f t="shared" si="108"/>
        <v>7.2</v>
      </c>
      <c r="I661" s="250">
        <f t="shared" si="108"/>
        <v>0</v>
      </c>
      <c r="J661" s="250">
        <f t="shared" si="104"/>
        <v>0</v>
      </c>
      <c r="K661" s="250">
        <f t="shared" si="105"/>
        <v>7.2</v>
      </c>
    </row>
    <row r="662" spans="2:11" ht="12.75">
      <c r="B662" s="13" t="s">
        <v>313</v>
      </c>
      <c r="C662" s="27">
        <v>1000</v>
      </c>
      <c r="D662" s="27">
        <v>1004</v>
      </c>
      <c r="E662" s="36" t="s">
        <v>163</v>
      </c>
      <c r="F662" s="12" t="s">
        <v>479</v>
      </c>
      <c r="G662" s="12">
        <v>3</v>
      </c>
      <c r="H662" s="249">
        <v>7.2</v>
      </c>
      <c r="I662" s="250">
        <v>0</v>
      </c>
      <c r="J662" s="250">
        <f t="shared" si="104"/>
        <v>0</v>
      </c>
      <c r="K662" s="250">
        <f t="shared" si="105"/>
        <v>7.2</v>
      </c>
    </row>
    <row r="663" spans="2:11" ht="25.5">
      <c r="B663" s="234" t="s">
        <v>97</v>
      </c>
      <c r="C663" s="27">
        <v>1000</v>
      </c>
      <c r="D663" s="27">
        <v>1004</v>
      </c>
      <c r="E663" s="36" t="s">
        <v>164</v>
      </c>
      <c r="F663" s="11"/>
      <c r="G663" s="11"/>
      <c r="H663" s="250">
        <f>H664</f>
        <v>3276.5</v>
      </c>
      <c r="I663" s="250">
        <f>I664</f>
        <v>2985.6</v>
      </c>
      <c r="J663" s="250">
        <f t="shared" si="104"/>
        <v>91.12162368380893</v>
      </c>
      <c r="K663" s="250">
        <f t="shared" si="105"/>
        <v>290.9000000000001</v>
      </c>
    </row>
    <row r="664" spans="2:11" ht="12.75">
      <c r="B664" s="13" t="s">
        <v>125</v>
      </c>
      <c r="C664" s="27">
        <v>1000</v>
      </c>
      <c r="D664" s="27">
        <v>1004</v>
      </c>
      <c r="E664" s="36" t="s">
        <v>164</v>
      </c>
      <c r="F664" s="12" t="s">
        <v>19</v>
      </c>
      <c r="G664" s="12"/>
      <c r="H664" s="250">
        <f>H665+H667</f>
        <v>3276.5</v>
      </c>
      <c r="I664" s="250">
        <f>I665+I667</f>
        <v>2985.6</v>
      </c>
      <c r="J664" s="250">
        <f t="shared" si="104"/>
        <v>91.12162368380893</v>
      </c>
      <c r="K664" s="250">
        <f t="shared" si="105"/>
        <v>290.9000000000001</v>
      </c>
    </row>
    <row r="665" spans="2:11" ht="12.75">
      <c r="B665" s="13" t="s">
        <v>34</v>
      </c>
      <c r="C665" s="27">
        <v>1000</v>
      </c>
      <c r="D665" s="27">
        <v>1004</v>
      </c>
      <c r="E665" s="36" t="s">
        <v>164</v>
      </c>
      <c r="F665" s="12" t="s">
        <v>171</v>
      </c>
      <c r="G665" s="12"/>
      <c r="H665" s="250">
        <f>H666</f>
        <v>2288.5</v>
      </c>
      <c r="I665" s="250">
        <f>I666</f>
        <v>1997.6</v>
      </c>
      <c r="J665" s="250">
        <f t="shared" si="104"/>
        <v>87.28861699803365</v>
      </c>
      <c r="K665" s="250">
        <f t="shared" si="105"/>
        <v>290.9000000000001</v>
      </c>
    </row>
    <row r="666" spans="2:11" ht="12.75">
      <c r="B666" s="13" t="s">
        <v>313</v>
      </c>
      <c r="C666" s="27">
        <v>1000</v>
      </c>
      <c r="D666" s="27">
        <v>1004</v>
      </c>
      <c r="E666" s="36" t="s">
        <v>164</v>
      </c>
      <c r="F666" s="12" t="s">
        <v>171</v>
      </c>
      <c r="G666" s="12">
        <v>3</v>
      </c>
      <c r="H666" s="249">
        <v>2288.5</v>
      </c>
      <c r="I666" s="250">
        <v>1997.6</v>
      </c>
      <c r="J666" s="250">
        <f t="shared" si="104"/>
        <v>87.28861699803365</v>
      </c>
      <c r="K666" s="250">
        <f t="shared" si="105"/>
        <v>290.9000000000001</v>
      </c>
    </row>
    <row r="667" spans="2:11" ht="12.75">
      <c r="B667" s="13" t="s">
        <v>480</v>
      </c>
      <c r="C667" s="27">
        <v>1000</v>
      </c>
      <c r="D667" s="27">
        <v>1004</v>
      </c>
      <c r="E667" s="36" t="s">
        <v>164</v>
      </c>
      <c r="F667" s="12" t="s">
        <v>479</v>
      </c>
      <c r="G667" s="12"/>
      <c r="H667" s="250">
        <f>H668</f>
        <v>988</v>
      </c>
      <c r="I667" s="250">
        <f>I668</f>
        <v>988</v>
      </c>
      <c r="J667" s="250">
        <f t="shared" si="104"/>
        <v>100</v>
      </c>
      <c r="K667" s="250">
        <f t="shared" si="105"/>
        <v>0</v>
      </c>
    </row>
    <row r="668" spans="2:11" ht="12.75">
      <c r="B668" s="13" t="s">
        <v>313</v>
      </c>
      <c r="C668" s="27">
        <v>1000</v>
      </c>
      <c r="D668" s="27">
        <v>1004</v>
      </c>
      <c r="E668" s="36" t="s">
        <v>164</v>
      </c>
      <c r="F668" s="12" t="s">
        <v>479</v>
      </c>
      <c r="G668" s="12" t="s">
        <v>37</v>
      </c>
      <c r="H668" s="249">
        <v>988</v>
      </c>
      <c r="I668" s="250">
        <v>988</v>
      </c>
      <c r="J668" s="250">
        <f t="shared" si="104"/>
        <v>100</v>
      </c>
      <c r="K668" s="250">
        <f t="shared" si="105"/>
        <v>0</v>
      </c>
    </row>
    <row r="669" spans="2:11" ht="38.25">
      <c r="B669" s="234" t="s">
        <v>98</v>
      </c>
      <c r="C669" s="27">
        <v>1000</v>
      </c>
      <c r="D669" s="27">
        <v>1004</v>
      </c>
      <c r="E669" s="27" t="s">
        <v>165</v>
      </c>
      <c r="F669" s="12"/>
      <c r="G669" s="12"/>
      <c r="H669" s="250">
        <f aca="true" t="shared" si="109" ref="H669:I671">H670</f>
        <v>50</v>
      </c>
      <c r="I669" s="250">
        <f t="shared" si="109"/>
        <v>0</v>
      </c>
      <c r="J669" s="250">
        <f t="shared" si="104"/>
        <v>0</v>
      </c>
      <c r="K669" s="250">
        <f t="shared" si="105"/>
        <v>50</v>
      </c>
    </row>
    <row r="670" spans="2:11" ht="12.75">
      <c r="B670" s="13" t="s">
        <v>125</v>
      </c>
      <c r="C670" s="27">
        <v>1000</v>
      </c>
      <c r="D670" s="27">
        <v>1004</v>
      </c>
      <c r="E670" s="27" t="s">
        <v>165</v>
      </c>
      <c r="F670" s="12" t="s">
        <v>19</v>
      </c>
      <c r="G670" s="12"/>
      <c r="H670" s="250">
        <f t="shared" si="109"/>
        <v>50</v>
      </c>
      <c r="I670" s="250">
        <f t="shared" si="109"/>
        <v>0</v>
      </c>
      <c r="J670" s="250">
        <f t="shared" si="104"/>
        <v>0</v>
      </c>
      <c r="K670" s="250">
        <f t="shared" si="105"/>
        <v>50</v>
      </c>
    </row>
    <row r="671" spans="2:11" ht="12.75">
      <c r="B671" s="13" t="s">
        <v>34</v>
      </c>
      <c r="C671" s="27">
        <v>1000</v>
      </c>
      <c r="D671" s="27">
        <v>1004</v>
      </c>
      <c r="E671" s="27" t="s">
        <v>165</v>
      </c>
      <c r="F671" s="12" t="s">
        <v>171</v>
      </c>
      <c r="G671" s="12"/>
      <c r="H671" s="250">
        <f t="shared" si="109"/>
        <v>50</v>
      </c>
      <c r="I671" s="250">
        <f t="shared" si="109"/>
        <v>0</v>
      </c>
      <c r="J671" s="250">
        <f t="shared" si="104"/>
        <v>0</v>
      </c>
      <c r="K671" s="250">
        <f t="shared" si="105"/>
        <v>50</v>
      </c>
    </row>
    <row r="672" spans="2:11" ht="12.75">
      <c r="B672" s="13" t="s">
        <v>313</v>
      </c>
      <c r="C672" s="27">
        <v>1000</v>
      </c>
      <c r="D672" s="27">
        <v>1004</v>
      </c>
      <c r="E672" s="27" t="s">
        <v>165</v>
      </c>
      <c r="F672" s="12" t="s">
        <v>171</v>
      </c>
      <c r="G672" s="12">
        <v>3</v>
      </c>
      <c r="H672" s="249">
        <v>50</v>
      </c>
      <c r="I672" s="250">
        <v>0</v>
      </c>
      <c r="J672" s="250">
        <f t="shared" si="104"/>
        <v>0</v>
      </c>
      <c r="K672" s="250">
        <f t="shared" si="105"/>
        <v>50</v>
      </c>
    </row>
    <row r="673" spans="2:11" ht="33" customHeight="1">
      <c r="B673" s="239" t="s">
        <v>580</v>
      </c>
      <c r="C673" s="12" t="s">
        <v>305</v>
      </c>
      <c r="D673" s="12" t="s">
        <v>308</v>
      </c>
      <c r="E673" s="127" t="s">
        <v>581</v>
      </c>
      <c r="F673" s="40"/>
      <c r="G673" s="40"/>
      <c r="H673" s="250">
        <f aca="true" t="shared" si="110" ref="H673:I675">H674</f>
        <v>77.6</v>
      </c>
      <c r="I673" s="250">
        <f t="shared" si="110"/>
        <v>77.6</v>
      </c>
      <c r="J673" s="250">
        <f t="shared" si="104"/>
        <v>100</v>
      </c>
      <c r="K673" s="250">
        <f t="shared" si="105"/>
        <v>0</v>
      </c>
    </row>
    <row r="674" spans="2:11" ht="12.75">
      <c r="B674" s="31" t="s">
        <v>474</v>
      </c>
      <c r="C674" s="12" t="s">
        <v>305</v>
      </c>
      <c r="D674" s="12" t="s">
        <v>308</v>
      </c>
      <c r="E674" s="127" t="s">
        <v>581</v>
      </c>
      <c r="F674" s="40" t="s">
        <v>473</v>
      </c>
      <c r="G674" s="40"/>
      <c r="H674" s="250">
        <f t="shared" si="110"/>
        <v>77.6</v>
      </c>
      <c r="I674" s="250">
        <f t="shared" si="110"/>
        <v>77.6</v>
      </c>
      <c r="J674" s="250">
        <f t="shared" si="104"/>
        <v>100</v>
      </c>
      <c r="K674" s="250">
        <f t="shared" si="105"/>
        <v>0</v>
      </c>
    </row>
    <row r="675" spans="2:11" ht="12.75">
      <c r="B675" s="246" t="s">
        <v>289</v>
      </c>
      <c r="C675" s="12" t="s">
        <v>305</v>
      </c>
      <c r="D675" s="12" t="s">
        <v>308</v>
      </c>
      <c r="E675" s="127" t="s">
        <v>581</v>
      </c>
      <c r="F675" s="40" t="s">
        <v>290</v>
      </c>
      <c r="G675" s="40"/>
      <c r="H675" s="250">
        <f t="shared" si="110"/>
        <v>77.6</v>
      </c>
      <c r="I675" s="250">
        <f t="shared" si="110"/>
        <v>77.6</v>
      </c>
      <c r="J675" s="250">
        <f t="shared" si="104"/>
        <v>100</v>
      </c>
      <c r="K675" s="250">
        <f t="shared" si="105"/>
        <v>0</v>
      </c>
    </row>
    <row r="676" spans="2:11" ht="12.75">
      <c r="B676" s="13" t="s">
        <v>375</v>
      </c>
      <c r="C676" s="12" t="s">
        <v>305</v>
      </c>
      <c r="D676" s="12" t="s">
        <v>308</v>
      </c>
      <c r="E676" s="127" t="s">
        <v>581</v>
      </c>
      <c r="F676" s="40" t="s">
        <v>290</v>
      </c>
      <c r="G676" s="40" t="s">
        <v>316</v>
      </c>
      <c r="H676" s="249">
        <v>77.6</v>
      </c>
      <c r="I676" s="250">
        <v>77.6</v>
      </c>
      <c r="J676" s="250">
        <f t="shared" si="104"/>
        <v>100</v>
      </c>
      <c r="K676" s="250">
        <f t="shared" si="105"/>
        <v>0</v>
      </c>
    </row>
    <row r="677" spans="2:11" ht="28.5" customHeight="1">
      <c r="B677" s="234" t="s">
        <v>654</v>
      </c>
      <c r="C677" s="53">
        <v>1000</v>
      </c>
      <c r="D677" s="53">
        <v>1004</v>
      </c>
      <c r="E677" s="85" t="s">
        <v>653</v>
      </c>
      <c r="F677" s="40"/>
      <c r="G677" s="40"/>
      <c r="H677" s="250">
        <f aca="true" t="shared" si="111" ref="H677:I679">H678</f>
        <v>4766</v>
      </c>
      <c r="I677" s="250">
        <f t="shared" si="111"/>
        <v>4664.7</v>
      </c>
      <c r="J677" s="250">
        <f t="shared" si="104"/>
        <v>97.87452790600084</v>
      </c>
      <c r="K677" s="250">
        <f t="shared" si="105"/>
        <v>101.30000000000018</v>
      </c>
    </row>
    <row r="678" spans="2:11" ht="12.75">
      <c r="B678" s="31" t="s">
        <v>474</v>
      </c>
      <c r="C678" s="53">
        <v>1000</v>
      </c>
      <c r="D678" s="53">
        <v>1004</v>
      </c>
      <c r="E678" s="85" t="s">
        <v>653</v>
      </c>
      <c r="F678" s="40" t="s">
        <v>473</v>
      </c>
      <c r="G678" s="40"/>
      <c r="H678" s="250">
        <f t="shared" si="111"/>
        <v>4766</v>
      </c>
      <c r="I678" s="250">
        <f t="shared" si="111"/>
        <v>4664.7</v>
      </c>
      <c r="J678" s="250">
        <f t="shared" si="104"/>
        <v>97.87452790600084</v>
      </c>
      <c r="K678" s="250">
        <f t="shared" si="105"/>
        <v>101.30000000000018</v>
      </c>
    </row>
    <row r="679" spans="2:11" ht="12.75">
      <c r="B679" s="246" t="s">
        <v>289</v>
      </c>
      <c r="C679" s="53">
        <v>1000</v>
      </c>
      <c r="D679" s="53">
        <v>1004</v>
      </c>
      <c r="E679" s="85" t="s">
        <v>653</v>
      </c>
      <c r="F679" s="40" t="s">
        <v>290</v>
      </c>
      <c r="G679" s="40"/>
      <c r="H679" s="250">
        <f t="shared" si="111"/>
        <v>4766</v>
      </c>
      <c r="I679" s="250">
        <f t="shared" si="111"/>
        <v>4664.7</v>
      </c>
      <c r="J679" s="250">
        <f t="shared" si="104"/>
        <v>97.87452790600084</v>
      </c>
      <c r="K679" s="250">
        <f t="shared" si="105"/>
        <v>101.30000000000018</v>
      </c>
    </row>
    <row r="680" spans="2:11" ht="12.75">
      <c r="B680" s="31" t="s">
        <v>313</v>
      </c>
      <c r="C680" s="53">
        <v>1000</v>
      </c>
      <c r="D680" s="53">
        <v>1004</v>
      </c>
      <c r="E680" s="85" t="s">
        <v>653</v>
      </c>
      <c r="F680" s="40" t="s">
        <v>290</v>
      </c>
      <c r="G680" s="40">
        <v>3</v>
      </c>
      <c r="H680" s="249">
        <v>4766</v>
      </c>
      <c r="I680" s="250">
        <v>4664.7</v>
      </c>
      <c r="J680" s="250">
        <f t="shared" si="104"/>
        <v>97.87452790600084</v>
      </c>
      <c r="K680" s="250">
        <f t="shared" si="105"/>
        <v>101.30000000000018</v>
      </c>
    </row>
    <row r="681" spans="2:11" ht="25.5">
      <c r="B681" s="238" t="s">
        <v>649</v>
      </c>
      <c r="C681" s="27">
        <v>1000</v>
      </c>
      <c r="D681" s="27">
        <v>1004</v>
      </c>
      <c r="E681" s="46" t="s">
        <v>516</v>
      </c>
      <c r="F681" s="12"/>
      <c r="G681" s="12"/>
      <c r="H681" s="250">
        <f aca="true" t="shared" si="112" ref="H681:I685">H682</f>
        <v>146.2</v>
      </c>
      <c r="I681" s="250">
        <f t="shared" si="112"/>
        <v>73</v>
      </c>
      <c r="J681" s="250">
        <f t="shared" si="104"/>
        <v>49.93160054719563</v>
      </c>
      <c r="K681" s="250">
        <f t="shared" si="105"/>
        <v>73.19999999999999</v>
      </c>
    </row>
    <row r="682" spans="2:11" ht="25.5">
      <c r="B682" s="31" t="s">
        <v>456</v>
      </c>
      <c r="C682" s="27">
        <v>1000</v>
      </c>
      <c r="D682" s="27">
        <v>1004</v>
      </c>
      <c r="E682" s="46" t="s">
        <v>451</v>
      </c>
      <c r="F682" s="12"/>
      <c r="G682" s="12"/>
      <c r="H682" s="250">
        <f t="shared" si="112"/>
        <v>146.2</v>
      </c>
      <c r="I682" s="250">
        <f t="shared" si="112"/>
        <v>73</v>
      </c>
      <c r="J682" s="250">
        <f t="shared" si="104"/>
        <v>49.93160054719563</v>
      </c>
      <c r="K682" s="250">
        <f t="shared" si="105"/>
        <v>73.19999999999999</v>
      </c>
    </row>
    <row r="683" spans="2:11" ht="76.5">
      <c r="B683" s="234" t="s">
        <v>481</v>
      </c>
      <c r="C683" s="27">
        <v>1000</v>
      </c>
      <c r="D683" s="27">
        <v>1004</v>
      </c>
      <c r="E683" s="53" t="s">
        <v>506</v>
      </c>
      <c r="F683" s="12"/>
      <c r="G683" s="12"/>
      <c r="H683" s="250">
        <f t="shared" si="112"/>
        <v>146.2</v>
      </c>
      <c r="I683" s="250">
        <f t="shared" si="112"/>
        <v>73</v>
      </c>
      <c r="J683" s="250">
        <f t="shared" si="104"/>
        <v>49.93160054719563</v>
      </c>
      <c r="K683" s="250">
        <f t="shared" si="105"/>
        <v>73.19999999999999</v>
      </c>
    </row>
    <row r="684" spans="2:11" ht="12.75">
      <c r="B684" s="13" t="s">
        <v>140</v>
      </c>
      <c r="C684" s="27">
        <v>1000</v>
      </c>
      <c r="D684" s="27">
        <v>1004</v>
      </c>
      <c r="E684" s="53" t="s">
        <v>506</v>
      </c>
      <c r="F684" s="12" t="s">
        <v>141</v>
      </c>
      <c r="G684" s="11"/>
      <c r="H684" s="250">
        <f t="shared" si="112"/>
        <v>146.2</v>
      </c>
      <c r="I684" s="250">
        <f t="shared" si="112"/>
        <v>73</v>
      </c>
      <c r="J684" s="250">
        <f t="shared" si="104"/>
        <v>49.93160054719563</v>
      </c>
      <c r="K684" s="250">
        <f t="shared" si="105"/>
        <v>73.19999999999999</v>
      </c>
    </row>
    <row r="685" spans="2:11" ht="12.75">
      <c r="B685" s="13" t="s">
        <v>293</v>
      </c>
      <c r="C685" s="27">
        <v>1000</v>
      </c>
      <c r="D685" s="27">
        <v>1004</v>
      </c>
      <c r="E685" s="53" t="s">
        <v>506</v>
      </c>
      <c r="F685" s="12">
        <v>610</v>
      </c>
      <c r="G685" s="11"/>
      <c r="H685" s="250">
        <f t="shared" si="112"/>
        <v>146.2</v>
      </c>
      <c r="I685" s="250">
        <f t="shared" si="112"/>
        <v>73</v>
      </c>
      <c r="J685" s="250">
        <f t="shared" si="104"/>
        <v>49.93160054719563</v>
      </c>
      <c r="K685" s="250">
        <f t="shared" si="105"/>
        <v>73.19999999999999</v>
      </c>
    </row>
    <row r="686" spans="2:11" ht="12.75">
      <c r="B686" s="13" t="s">
        <v>313</v>
      </c>
      <c r="C686" s="27">
        <v>1000</v>
      </c>
      <c r="D686" s="27">
        <v>1004</v>
      </c>
      <c r="E686" s="53" t="s">
        <v>506</v>
      </c>
      <c r="F686" s="12">
        <v>610</v>
      </c>
      <c r="G686" s="12">
        <v>3</v>
      </c>
      <c r="H686" s="249">
        <v>146.2</v>
      </c>
      <c r="I686" s="250">
        <v>73</v>
      </c>
      <c r="J686" s="250">
        <f t="shared" si="104"/>
        <v>49.93160054719563</v>
      </c>
      <c r="K686" s="250">
        <f t="shared" si="105"/>
        <v>73.19999999999999</v>
      </c>
    </row>
    <row r="687" spans="2:11" ht="12.75">
      <c r="B687" s="13" t="s">
        <v>56</v>
      </c>
      <c r="C687" s="12" t="s">
        <v>305</v>
      </c>
      <c r="D687" s="12" t="s">
        <v>309</v>
      </c>
      <c r="E687" s="12"/>
      <c r="F687" s="12"/>
      <c r="G687" s="12"/>
      <c r="H687" s="250">
        <f>H688</f>
        <v>951.8</v>
      </c>
      <c r="I687" s="250">
        <f>I688</f>
        <v>951.6999999999999</v>
      </c>
      <c r="J687" s="250">
        <f t="shared" si="104"/>
        <v>99.98949359109056</v>
      </c>
      <c r="K687" s="250">
        <f t="shared" si="105"/>
        <v>0.10000000000002274</v>
      </c>
    </row>
    <row r="688" spans="2:11" ht="12.75">
      <c r="B688" s="13" t="s">
        <v>376</v>
      </c>
      <c r="C688" s="12" t="s">
        <v>305</v>
      </c>
      <c r="D688" s="12" t="s">
        <v>309</v>
      </c>
      <c r="E688" s="27" t="s">
        <v>33</v>
      </c>
      <c r="F688" s="12"/>
      <c r="G688" s="12"/>
      <c r="H688" s="250">
        <f>H689+H696</f>
        <v>951.8</v>
      </c>
      <c r="I688" s="250">
        <f>I689+I696</f>
        <v>951.6999999999999</v>
      </c>
      <c r="J688" s="250">
        <f t="shared" si="104"/>
        <v>99.98949359109056</v>
      </c>
      <c r="K688" s="250">
        <f t="shared" si="105"/>
        <v>0.10000000000002274</v>
      </c>
    </row>
    <row r="689" spans="2:11" ht="12.75">
      <c r="B689" s="234" t="s">
        <v>522</v>
      </c>
      <c r="C689" s="12" t="s">
        <v>305</v>
      </c>
      <c r="D689" s="12" t="s">
        <v>309</v>
      </c>
      <c r="E689" s="36" t="s">
        <v>166</v>
      </c>
      <c r="F689" s="12"/>
      <c r="G689" s="12"/>
      <c r="H689" s="250">
        <f>H690+H693</f>
        <v>842.3</v>
      </c>
      <c r="I689" s="250">
        <f>I690+I693</f>
        <v>842.3</v>
      </c>
      <c r="J689" s="250">
        <f t="shared" si="104"/>
        <v>100</v>
      </c>
      <c r="K689" s="250">
        <f t="shared" si="105"/>
        <v>0</v>
      </c>
    </row>
    <row r="690" spans="2:11" ht="38.25">
      <c r="B690" s="13" t="s">
        <v>377</v>
      </c>
      <c r="C690" s="12" t="s">
        <v>305</v>
      </c>
      <c r="D690" s="12" t="s">
        <v>309</v>
      </c>
      <c r="E690" s="36" t="s">
        <v>166</v>
      </c>
      <c r="F690" s="12" t="s">
        <v>20</v>
      </c>
      <c r="G690" s="12"/>
      <c r="H690" s="250">
        <f>H691</f>
        <v>668</v>
      </c>
      <c r="I690" s="250">
        <f>I691</f>
        <v>668</v>
      </c>
      <c r="J690" s="250">
        <f t="shared" si="104"/>
        <v>100</v>
      </c>
      <c r="K690" s="250">
        <f t="shared" si="105"/>
        <v>0</v>
      </c>
    </row>
    <row r="691" spans="2:11" ht="12.75">
      <c r="B691" s="13" t="s">
        <v>287</v>
      </c>
      <c r="C691" s="12" t="s">
        <v>305</v>
      </c>
      <c r="D691" s="12" t="s">
        <v>309</v>
      </c>
      <c r="E691" s="36" t="s">
        <v>166</v>
      </c>
      <c r="F691" s="12" t="s">
        <v>378</v>
      </c>
      <c r="G691" s="12"/>
      <c r="H691" s="250">
        <f>H692</f>
        <v>668</v>
      </c>
      <c r="I691" s="250">
        <f>I692</f>
        <v>668</v>
      </c>
      <c r="J691" s="250">
        <f t="shared" si="104"/>
        <v>100</v>
      </c>
      <c r="K691" s="250">
        <f t="shared" si="105"/>
        <v>0</v>
      </c>
    </row>
    <row r="692" spans="2:11" ht="12.75">
      <c r="B692" s="13" t="s">
        <v>313</v>
      </c>
      <c r="C692" s="12" t="s">
        <v>305</v>
      </c>
      <c r="D692" s="12" t="s">
        <v>309</v>
      </c>
      <c r="E692" s="36" t="s">
        <v>166</v>
      </c>
      <c r="F692" s="12" t="s">
        <v>378</v>
      </c>
      <c r="G692" s="12">
        <v>3</v>
      </c>
      <c r="H692" s="249">
        <v>668</v>
      </c>
      <c r="I692" s="250">
        <v>668</v>
      </c>
      <c r="J692" s="250">
        <f t="shared" si="104"/>
        <v>100</v>
      </c>
      <c r="K692" s="250">
        <f t="shared" si="105"/>
        <v>0</v>
      </c>
    </row>
    <row r="693" spans="2:11" ht="12.75">
      <c r="B693" s="13" t="s">
        <v>467</v>
      </c>
      <c r="C693" s="12" t="s">
        <v>305</v>
      </c>
      <c r="D693" s="12" t="s">
        <v>309</v>
      </c>
      <c r="E693" s="36" t="s">
        <v>166</v>
      </c>
      <c r="F693" s="12" t="s">
        <v>381</v>
      </c>
      <c r="G693" s="12"/>
      <c r="H693" s="250">
        <f>H694</f>
        <v>174.3</v>
      </c>
      <c r="I693" s="250">
        <f>I694</f>
        <v>174.3</v>
      </c>
      <c r="J693" s="250">
        <f t="shared" si="104"/>
        <v>100</v>
      </c>
      <c r="K693" s="250">
        <f t="shared" si="105"/>
        <v>0</v>
      </c>
    </row>
    <row r="694" spans="2:11" ht="12.75">
      <c r="B694" s="13" t="s">
        <v>612</v>
      </c>
      <c r="C694" s="12" t="s">
        <v>305</v>
      </c>
      <c r="D694" s="12" t="s">
        <v>309</v>
      </c>
      <c r="E694" s="36" t="s">
        <v>166</v>
      </c>
      <c r="F694" s="12" t="s">
        <v>613</v>
      </c>
      <c r="G694" s="12"/>
      <c r="H694" s="250">
        <f>H695</f>
        <v>174.3</v>
      </c>
      <c r="I694" s="250">
        <f>I695</f>
        <v>174.3</v>
      </c>
      <c r="J694" s="250">
        <f t="shared" si="104"/>
        <v>100</v>
      </c>
      <c r="K694" s="250">
        <f t="shared" si="105"/>
        <v>0</v>
      </c>
    </row>
    <row r="695" spans="2:11" ht="12.75">
      <c r="B695" s="13" t="s">
        <v>313</v>
      </c>
      <c r="C695" s="12" t="s">
        <v>305</v>
      </c>
      <c r="D695" s="12" t="s">
        <v>309</v>
      </c>
      <c r="E695" s="36" t="s">
        <v>166</v>
      </c>
      <c r="F695" s="12" t="s">
        <v>613</v>
      </c>
      <c r="G695" s="12">
        <v>3</v>
      </c>
      <c r="H695" s="249">
        <v>174.3</v>
      </c>
      <c r="I695" s="250">
        <v>174.3</v>
      </c>
      <c r="J695" s="250">
        <f t="shared" si="104"/>
        <v>100</v>
      </c>
      <c r="K695" s="250">
        <f t="shared" si="105"/>
        <v>0</v>
      </c>
    </row>
    <row r="696" spans="2:11" ht="25.5">
      <c r="B696" s="237" t="s">
        <v>335</v>
      </c>
      <c r="C696" s="12" t="s">
        <v>305</v>
      </c>
      <c r="D696" s="12" t="s">
        <v>309</v>
      </c>
      <c r="E696" s="95" t="s">
        <v>336</v>
      </c>
      <c r="F696" s="12"/>
      <c r="G696" s="12"/>
      <c r="H696" s="250">
        <f aca="true" t="shared" si="113" ref="H696:I698">H697</f>
        <v>109.5</v>
      </c>
      <c r="I696" s="250">
        <f t="shared" si="113"/>
        <v>109.4</v>
      </c>
      <c r="J696" s="250">
        <f t="shared" si="104"/>
        <v>99.90867579908677</v>
      </c>
      <c r="K696" s="250">
        <f t="shared" si="105"/>
        <v>0.09999999999999432</v>
      </c>
    </row>
    <row r="697" spans="2:11" ht="38.25">
      <c r="B697" s="13" t="s">
        <v>377</v>
      </c>
      <c r="C697" s="12" t="s">
        <v>305</v>
      </c>
      <c r="D697" s="12" t="s">
        <v>309</v>
      </c>
      <c r="E697" s="95" t="s">
        <v>336</v>
      </c>
      <c r="F697" s="12" t="s">
        <v>20</v>
      </c>
      <c r="G697" s="12"/>
      <c r="H697" s="250">
        <f t="shared" si="113"/>
        <v>109.5</v>
      </c>
      <c r="I697" s="250">
        <f t="shared" si="113"/>
        <v>109.4</v>
      </c>
      <c r="J697" s="250">
        <f t="shared" si="104"/>
        <v>99.90867579908677</v>
      </c>
      <c r="K697" s="250">
        <f t="shared" si="105"/>
        <v>0.09999999999999432</v>
      </c>
    </row>
    <row r="698" spans="2:11" ht="12.75">
      <c r="B698" s="13" t="s">
        <v>287</v>
      </c>
      <c r="C698" s="12" t="s">
        <v>305</v>
      </c>
      <c r="D698" s="12" t="s">
        <v>309</v>
      </c>
      <c r="E698" s="95" t="s">
        <v>336</v>
      </c>
      <c r="F698" s="12" t="s">
        <v>378</v>
      </c>
      <c r="G698" s="12"/>
      <c r="H698" s="250">
        <f t="shared" si="113"/>
        <v>109.5</v>
      </c>
      <c r="I698" s="250">
        <f t="shared" si="113"/>
        <v>109.4</v>
      </c>
      <c r="J698" s="250">
        <f t="shared" si="104"/>
        <v>99.90867579908677</v>
      </c>
      <c r="K698" s="250">
        <f t="shared" si="105"/>
        <v>0.09999999999999432</v>
      </c>
    </row>
    <row r="699" spans="2:11" ht="12.75">
      <c r="B699" s="13" t="s">
        <v>375</v>
      </c>
      <c r="C699" s="12" t="s">
        <v>305</v>
      </c>
      <c r="D699" s="12" t="s">
        <v>309</v>
      </c>
      <c r="E699" s="95" t="s">
        <v>336</v>
      </c>
      <c r="F699" s="12" t="s">
        <v>378</v>
      </c>
      <c r="G699" s="12" t="s">
        <v>316</v>
      </c>
      <c r="H699" s="249">
        <v>109.5</v>
      </c>
      <c r="I699" s="250">
        <v>109.4</v>
      </c>
      <c r="J699" s="250">
        <f t="shared" si="104"/>
        <v>99.90867579908677</v>
      </c>
      <c r="K699" s="250">
        <f t="shared" si="105"/>
        <v>0.09999999999999432</v>
      </c>
    </row>
    <row r="700" spans="2:11" ht="12.75">
      <c r="B700" s="21" t="s">
        <v>64</v>
      </c>
      <c r="C700" s="11" t="s">
        <v>310</v>
      </c>
      <c r="D700" s="11"/>
      <c r="E700" s="11"/>
      <c r="F700" s="11"/>
      <c r="G700" s="11"/>
      <c r="H700" s="248">
        <f>H702</f>
        <v>126</v>
      </c>
      <c r="I700" s="248">
        <f>I702</f>
        <v>126</v>
      </c>
      <c r="J700" s="248">
        <f t="shared" si="104"/>
        <v>100</v>
      </c>
      <c r="K700" s="248">
        <f t="shared" si="105"/>
        <v>0</v>
      </c>
    </row>
    <row r="701" spans="2:11" ht="12.75">
      <c r="B701" s="21" t="s">
        <v>375</v>
      </c>
      <c r="C701" s="11"/>
      <c r="D701" s="11"/>
      <c r="E701" s="11"/>
      <c r="F701" s="11"/>
      <c r="G701" s="11" t="s">
        <v>316</v>
      </c>
      <c r="H701" s="248">
        <f>H707+H710+H714+H718+H721+H724</f>
        <v>126</v>
      </c>
      <c r="I701" s="248">
        <f>I707+I710+I714+I718+I721+I724</f>
        <v>126</v>
      </c>
      <c r="J701" s="248">
        <f t="shared" si="104"/>
        <v>100</v>
      </c>
      <c r="K701" s="248">
        <f t="shared" si="105"/>
        <v>0</v>
      </c>
    </row>
    <row r="702" spans="2:11" ht="12.75">
      <c r="B702" s="13" t="s">
        <v>332</v>
      </c>
      <c r="C702" s="12" t="s">
        <v>310</v>
      </c>
      <c r="D702" s="12" t="s">
        <v>331</v>
      </c>
      <c r="E702" s="12"/>
      <c r="F702" s="12"/>
      <c r="G702" s="12"/>
      <c r="H702" s="250">
        <f>H703</f>
        <v>126</v>
      </c>
      <c r="I702" s="250">
        <f>I703</f>
        <v>126</v>
      </c>
      <c r="J702" s="250">
        <f t="shared" si="104"/>
        <v>100</v>
      </c>
      <c r="K702" s="250">
        <f t="shared" si="105"/>
        <v>0</v>
      </c>
    </row>
    <row r="703" spans="2:11" ht="38.25">
      <c r="B703" s="31" t="s">
        <v>159</v>
      </c>
      <c r="C703" s="12" t="s">
        <v>310</v>
      </c>
      <c r="D703" s="12" t="s">
        <v>331</v>
      </c>
      <c r="E703" s="36" t="s">
        <v>158</v>
      </c>
      <c r="F703" s="12"/>
      <c r="G703" s="12"/>
      <c r="H703" s="250">
        <f>H704+H711+H715</f>
        <v>126</v>
      </c>
      <c r="I703" s="250">
        <f>I704+I711+I715</f>
        <v>126</v>
      </c>
      <c r="J703" s="250">
        <f t="shared" si="104"/>
        <v>100</v>
      </c>
      <c r="K703" s="250">
        <f t="shared" si="105"/>
        <v>0</v>
      </c>
    </row>
    <row r="704" spans="2:11" ht="38.25">
      <c r="B704" s="31" t="s">
        <v>528</v>
      </c>
      <c r="C704" s="12" t="s">
        <v>310</v>
      </c>
      <c r="D704" s="12" t="s">
        <v>331</v>
      </c>
      <c r="E704" s="36" t="s">
        <v>398</v>
      </c>
      <c r="F704" s="40"/>
      <c r="G704" s="40"/>
      <c r="H704" s="250">
        <f>H705+H708</f>
        <v>30</v>
      </c>
      <c r="I704" s="250">
        <f>I705+I708</f>
        <v>30</v>
      </c>
      <c r="J704" s="250">
        <f t="shared" si="104"/>
        <v>100</v>
      </c>
      <c r="K704" s="250">
        <f t="shared" si="105"/>
        <v>0</v>
      </c>
    </row>
    <row r="705" spans="2:11" ht="38.25">
      <c r="B705" s="13" t="s">
        <v>377</v>
      </c>
      <c r="C705" s="12" t="s">
        <v>310</v>
      </c>
      <c r="D705" s="12" t="s">
        <v>331</v>
      </c>
      <c r="E705" s="36" t="s">
        <v>398</v>
      </c>
      <c r="F705" s="40" t="s">
        <v>20</v>
      </c>
      <c r="G705" s="40"/>
      <c r="H705" s="250">
        <f>H706</f>
        <v>12.2</v>
      </c>
      <c r="I705" s="250">
        <f>I706</f>
        <v>12.2</v>
      </c>
      <c r="J705" s="250">
        <f t="shared" si="104"/>
        <v>100</v>
      </c>
      <c r="K705" s="250">
        <f t="shared" si="105"/>
        <v>0</v>
      </c>
    </row>
    <row r="706" spans="2:11" ht="12.75">
      <c r="B706" s="13" t="s">
        <v>287</v>
      </c>
      <c r="C706" s="12" t="s">
        <v>310</v>
      </c>
      <c r="D706" s="12" t="s">
        <v>331</v>
      </c>
      <c r="E706" s="36" t="s">
        <v>398</v>
      </c>
      <c r="F706" s="40" t="s">
        <v>367</v>
      </c>
      <c r="G706" s="40"/>
      <c r="H706" s="250">
        <f>H707</f>
        <v>12.2</v>
      </c>
      <c r="I706" s="250">
        <f>I707</f>
        <v>12.2</v>
      </c>
      <c r="J706" s="250">
        <f t="shared" si="104"/>
        <v>100</v>
      </c>
      <c r="K706" s="250">
        <f t="shared" si="105"/>
        <v>0</v>
      </c>
    </row>
    <row r="707" spans="2:11" ht="12.75">
      <c r="B707" s="13" t="s">
        <v>375</v>
      </c>
      <c r="C707" s="12" t="s">
        <v>310</v>
      </c>
      <c r="D707" s="12" t="s">
        <v>331</v>
      </c>
      <c r="E707" s="36" t="s">
        <v>398</v>
      </c>
      <c r="F707" s="40" t="s">
        <v>367</v>
      </c>
      <c r="G707" s="40" t="s">
        <v>316</v>
      </c>
      <c r="H707" s="249">
        <v>12.2</v>
      </c>
      <c r="I707" s="250">
        <v>12.2</v>
      </c>
      <c r="J707" s="250">
        <f t="shared" si="104"/>
        <v>100</v>
      </c>
      <c r="K707" s="250">
        <f t="shared" si="105"/>
        <v>0</v>
      </c>
    </row>
    <row r="708" spans="2:11" ht="12.75">
      <c r="B708" s="13" t="s">
        <v>467</v>
      </c>
      <c r="C708" s="12" t="s">
        <v>310</v>
      </c>
      <c r="D708" s="12" t="s">
        <v>331</v>
      </c>
      <c r="E708" s="36" t="s">
        <v>398</v>
      </c>
      <c r="F708" s="12" t="s">
        <v>381</v>
      </c>
      <c r="G708" s="12"/>
      <c r="H708" s="250">
        <f>H709</f>
        <v>17.8</v>
      </c>
      <c r="I708" s="250">
        <f>I709</f>
        <v>17.8</v>
      </c>
      <c r="J708" s="250">
        <f aca="true" t="shared" si="114" ref="J708:J739">I708/H708*100</f>
        <v>100</v>
      </c>
      <c r="K708" s="250">
        <f aca="true" t="shared" si="115" ref="K708:K739">H708-I708</f>
        <v>0</v>
      </c>
    </row>
    <row r="709" spans="2:11" ht="12.75">
      <c r="B709" s="13" t="s">
        <v>612</v>
      </c>
      <c r="C709" s="12" t="s">
        <v>310</v>
      </c>
      <c r="D709" s="12" t="s">
        <v>331</v>
      </c>
      <c r="E709" s="36" t="s">
        <v>398</v>
      </c>
      <c r="F709" s="12" t="s">
        <v>613</v>
      </c>
      <c r="G709" s="12"/>
      <c r="H709" s="250">
        <f>H710</f>
        <v>17.8</v>
      </c>
      <c r="I709" s="250">
        <f>I710</f>
        <v>17.8</v>
      </c>
      <c r="J709" s="250">
        <f t="shared" si="114"/>
        <v>100</v>
      </c>
      <c r="K709" s="250">
        <f t="shared" si="115"/>
        <v>0</v>
      </c>
    </row>
    <row r="710" spans="2:11" ht="12.75">
      <c r="B710" s="13" t="s">
        <v>375</v>
      </c>
      <c r="C710" s="12" t="s">
        <v>310</v>
      </c>
      <c r="D710" s="12" t="s">
        <v>331</v>
      </c>
      <c r="E710" s="36" t="s">
        <v>398</v>
      </c>
      <c r="F710" s="12" t="s">
        <v>613</v>
      </c>
      <c r="G710" s="12">
        <v>2</v>
      </c>
      <c r="H710" s="249">
        <v>17.8</v>
      </c>
      <c r="I710" s="250">
        <v>17.8</v>
      </c>
      <c r="J710" s="250">
        <f t="shared" si="114"/>
        <v>100</v>
      </c>
      <c r="K710" s="250">
        <f t="shared" si="115"/>
        <v>0</v>
      </c>
    </row>
    <row r="711" spans="2:11" ht="51">
      <c r="B711" s="233" t="s">
        <v>238</v>
      </c>
      <c r="C711" s="12" t="s">
        <v>310</v>
      </c>
      <c r="D711" s="12" t="s">
        <v>331</v>
      </c>
      <c r="E711" s="36" t="s">
        <v>399</v>
      </c>
      <c r="F711" s="40"/>
      <c r="G711" s="40"/>
      <c r="H711" s="250">
        <f aca="true" t="shared" si="116" ref="H711:I713">H712</f>
        <v>3</v>
      </c>
      <c r="I711" s="250">
        <f t="shared" si="116"/>
        <v>3</v>
      </c>
      <c r="J711" s="250">
        <f t="shared" si="114"/>
        <v>100</v>
      </c>
      <c r="K711" s="250">
        <f t="shared" si="115"/>
        <v>0</v>
      </c>
    </row>
    <row r="712" spans="2:11" ht="12.75">
      <c r="B712" s="13" t="s">
        <v>467</v>
      </c>
      <c r="C712" s="12" t="s">
        <v>310</v>
      </c>
      <c r="D712" s="12" t="s">
        <v>331</v>
      </c>
      <c r="E712" s="36" t="s">
        <v>399</v>
      </c>
      <c r="F712" s="12" t="s">
        <v>381</v>
      </c>
      <c r="G712" s="12"/>
      <c r="H712" s="250">
        <f t="shared" si="116"/>
        <v>3</v>
      </c>
      <c r="I712" s="250">
        <f t="shared" si="116"/>
        <v>3</v>
      </c>
      <c r="J712" s="250">
        <f t="shared" si="114"/>
        <v>100</v>
      </c>
      <c r="K712" s="250">
        <f t="shared" si="115"/>
        <v>0</v>
      </c>
    </row>
    <row r="713" spans="2:11" ht="12.75">
      <c r="B713" s="13" t="s">
        <v>612</v>
      </c>
      <c r="C713" s="12" t="s">
        <v>310</v>
      </c>
      <c r="D713" s="12" t="s">
        <v>331</v>
      </c>
      <c r="E713" s="36" t="s">
        <v>399</v>
      </c>
      <c r="F713" s="12" t="s">
        <v>613</v>
      </c>
      <c r="G713" s="12"/>
      <c r="H713" s="250">
        <f t="shared" si="116"/>
        <v>3</v>
      </c>
      <c r="I713" s="250">
        <f t="shared" si="116"/>
        <v>3</v>
      </c>
      <c r="J713" s="250">
        <f t="shared" si="114"/>
        <v>100</v>
      </c>
      <c r="K713" s="250">
        <f t="shared" si="115"/>
        <v>0</v>
      </c>
    </row>
    <row r="714" spans="2:11" ht="12.75">
      <c r="B714" s="13" t="s">
        <v>375</v>
      </c>
      <c r="C714" s="12" t="s">
        <v>310</v>
      </c>
      <c r="D714" s="12" t="s">
        <v>331</v>
      </c>
      <c r="E714" s="36" t="s">
        <v>399</v>
      </c>
      <c r="F714" s="12" t="s">
        <v>613</v>
      </c>
      <c r="G714" s="12">
        <v>2</v>
      </c>
      <c r="H714" s="249">
        <v>3</v>
      </c>
      <c r="I714" s="250">
        <v>3</v>
      </c>
      <c r="J714" s="250">
        <f t="shared" si="114"/>
        <v>100</v>
      </c>
      <c r="K714" s="250">
        <f t="shared" si="115"/>
        <v>0</v>
      </c>
    </row>
    <row r="715" spans="2:11" ht="51">
      <c r="B715" s="233" t="s">
        <v>529</v>
      </c>
      <c r="C715" s="12" t="s">
        <v>310</v>
      </c>
      <c r="D715" s="12" t="s">
        <v>331</v>
      </c>
      <c r="E715" s="36" t="s">
        <v>400</v>
      </c>
      <c r="F715" s="40"/>
      <c r="G715" s="40"/>
      <c r="H715" s="250">
        <f>H716+H719+H722</f>
        <v>93</v>
      </c>
      <c r="I715" s="250">
        <f>I716+I719+I722</f>
        <v>93</v>
      </c>
      <c r="J715" s="250">
        <f t="shared" si="114"/>
        <v>100</v>
      </c>
      <c r="K715" s="250">
        <f t="shared" si="115"/>
        <v>0</v>
      </c>
    </row>
    <row r="716" spans="2:11" ht="38.25">
      <c r="B716" s="13" t="s">
        <v>377</v>
      </c>
      <c r="C716" s="12" t="s">
        <v>310</v>
      </c>
      <c r="D716" s="12" t="s">
        <v>331</v>
      </c>
      <c r="E716" s="36" t="s">
        <v>400</v>
      </c>
      <c r="F716" s="40" t="s">
        <v>20</v>
      </c>
      <c r="G716" s="40"/>
      <c r="H716" s="250">
        <f>H717</f>
        <v>16.6</v>
      </c>
      <c r="I716" s="250">
        <f>I717</f>
        <v>16.6</v>
      </c>
      <c r="J716" s="250">
        <f t="shared" si="114"/>
        <v>100</v>
      </c>
      <c r="K716" s="250">
        <f t="shared" si="115"/>
        <v>0</v>
      </c>
    </row>
    <row r="717" spans="2:11" ht="12.75">
      <c r="B717" s="13" t="s">
        <v>287</v>
      </c>
      <c r="C717" s="12" t="s">
        <v>310</v>
      </c>
      <c r="D717" s="12" t="s">
        <v>331</v>
      </c>
      <c r="E717" s="36" t="s">
        <v>400</v>
      </c>
      <c r="F717" s="40" t="s">
        <v>367</v>
      </c>
      <c r="G717" s="40"/>
      <c r="H717" s="250">
        <f>H718</f>
        <v>16.6</v>
      </c>
      <c r="I717" s="250">
        <f>I718</f>
        <v>16.6</v>
      </c>
      <c r="J717" s="250">
        <f t="shared" si="114"/>
        <v>100</v>
      </c>
      <c r="K717" s="250">
        <f t="shared" si="115"/>
        <v>0</v>
      </c>
    </row>
    <row r="718" spans="2:11" ht="12.75">
      <c r="B718" s="13" t="s">
        <v>375</v>
      </c>
      <c r="C718" s="12" t="s">
        <v>310</v>
      </c>
      <c r="D718" s="12" t="s">
        <v>331</v>
      </c>
      <c r="E718" s="36" t="s">
        <v>400</v>
      </c>
      <c r="F718" s="40" t="s">
        <v>367</v>
      </c>
      <c r="G718" s="40" t="s">
        <v>316</v>
      </c>
      <c r="H718" s="249">
        <v>16.6</v>
      </c>
      <c r="I718" s="250">
        <v>16.6</v>
      </c>
      <c r="J718" s="250">
        <f t="shared" si="114"/>
        <v>100</v>
      </c>
      <c r="K718" s="250">
        <f t="shared" si="115"/>
        <v>0</v>
      </c>
    </row>
    <row r="719" spans="2:11" ht="12.75">
      <c r="B719" s="13" t="s">
        <v>467</v>
      </c>
      <c r="C719" s="12" t="s">
        <v>310</v>
      </c>
      <c r="D719" s="12" t="s">
        <v>331</v>
      </c>
      <c r="E719" s="36" t="s">
        <v>400</v>
      </c>
      <c r="F719" s="12" t="s">
        <v>381</v>
      </c>
      <c r="G719" s="12"/>
      <c r="H719" s="250">
        <f>H720</f>
        <v>47.4</v>
      </c>
      <c r="I719" s="250">
        <f>I720</f>
        <v>47.4</v>
      </c>
      <c r="J719" s="250">
        <f t="shared" si="114"/>
        <v>100</v>
      </c>
      <c r="K719" s="250">
        <f t="shared" si="115"/>
        <v>0</v>
      </c>
    </row>
    <row r="720" spans="2:11" ht="12.75">
      <c r="B720" s="13" t="s">
        <v>612</v>
      </c>
      <c r="C720" s="12" t="s">
        <v>310</v>
      </c>
      <c r="D720" s="12" t="s">
        <v>331</v>
      </c>
      <c r="E720" s="36" t="s">
        <v>400</v>
      </c>
      <c r="F720" s="12" t="s">
        <v>613</v>
      </c>
      <c r="G720" s="12"/>
      <c r="H720" s="250">
        <f>H721</f>
        <v>47.4</v>
      </c>
      <c r="I720" s="250">
        <f>I721</f>
        <v>47.4</v>
      </c>
      <c r="J720" s="250">
        <f t="shared" si="114"/>
        <v>100</v>
      </c>
      <c r="K720" s="250">
        <f t="shared" si="115"/>
        <v>0</v>
      </c>
    </row>
    <row r="721" spans="2:11" ht="12.75">
      <c r="B721" s="13" t="s">
        <v>375</v>
      </c>
      <c r="C721" s="12" t="s">
        <v>310</v>
      </c>
      <c r="D721" s="12" t="s">
        <v>331</v>
      </c>
      <c r="E721" s="36" t="s">
        <v>400</v>
      </c>
      <c r="F721" s="12" t="s">
        <v>613</v>
      </c>
      <c r="G721" s="12">
        <v>2</v>
      </c>
      <c r="H721" s="249">
        <v>47.4</v>
      </c>
      <c r="I721" s="250">
        <v>47.4</v>
      </c>
      <c r="J721" s="250">
        <f t="shared" si="114"/>
        <v>100</v>
      </c>
      <c r="K721" s="250">
        <f t="shared" si="115"/>
        <v>0</v>
      </c>
    </row>
    <row r="722" spans="2:11" ht="12.75">
      <c r="B722" s="13" t="s">
        <v>140</v>
      </c>
      <c r="C722" s="12" t="s">
        <v>310</v>
      </c>
      <c r="D722" s="12" t="s">
        <v>331</v>
      </c>
      <c r="E722" s="36" t="s">
        <v>400</v>
      </c>
      <c r="F722" s="12" t="s">
        <v>141</v>
      </c>
      <c r="G722" s="12"/>
      <c r="H722" s="250">
        <f>H723</f>
        <v>29</v>
      </c>
      <c r="I722" s="250">
        <f>I723</f>
        <v>29</v>
      </c>
      <c r="J722" s="250">
        <f t="shared" si="114"/>
        <v>100</v>
      </c>
      <c r="K722" s="250">
        <f t="shared" si="115"/>
        <v>0</v>
      </c>
    </row>
    <row r="723" spans="2:11" ht="12.75">
      <c r="B723" s="13" t="s">
        <v>293</v>
      </c>
      <c r="C723" s="12" t="s">
        <v>310</v>
      </c>
      <c r="D723" s="12" t="s">
        <v>331</v>
      </c>
      <c r="E723" s="36" t="s">
        <v>400</v>
      </c>
      <c r="F723" s="12" t="s">
        <v>337</v>
      </c>
      <c r="G723" s="12"/>
      <c r="H723" s="250">
        <f>H724</f>
        <v>29</v>
      </c>
      <c r="I723" s="250">
        <f>I724</f>
        <v>29</v>
      </c>
      <c r="J723" s="250">
        <f t="shared" si="114"/>
        <v>100</v>
      </c>
      <c r="K723" s="250">
        <f t="shared" si="115"/>
        <v>0</v>
      </c>
    </row>
    <row r="724" spans="2:11" ht="12.75">
      <c r="B724" s="13" t="s">
        <v>375</v>
      </c>
      <c r="C724" s="12" t="s">
        <v>310</v>
      </c>
      <c r="D724" s="12" t="s">
        <v>331</v>
      </c>
      <c r="E724" s="36" t="s">
        <v>400</v>
      </c>
      <c r="F724" s="12" t="s">
        <v>337</v>
      </c>
      <c r="G724" s="12">
        <v>2</v>
      </c>
      <c r="H724" s="249">
        <v>29</v>
      </c>
      <c r="I724" s="250">
        <v>29</v>
      </c>
      <c r="J724" s="250">
        <f t="shared" si="114"/>
        <v>100</v>
      </c>
      <c r="K724" s="250">
        <f t="shared" si="115"/>
        <v>0</v>
      </c>
    </row>
    <row r="725" spans="2:11" ht="25.5">
      <c r="B725" s="21" t="s">
        <v>352</v>
      </c>
      <c r="C725" s="11" t="s">
        <v>351</v>
      </c>
      <c r="D725" s="11"/>
      <c r="E725" s="11"/>
      <c r="F725" s="11"/>
      <c r="G725" s="11"/>
      <c r="H725" s="248">
        <f>H728+H734</f>
        <v>6862.9</v>
      </c>
      <c r="I725" s="248">
        <f>I728+I734</f>
        <v>6862.9</v>
      </c>
      <c r="J725" s="248">
        <f t="shared" si="114"/>
        <v>100</v>
      </c>
      <c r="K725" s="248">
        <f t="shared" si="115"/>
        <v>0</v>
      </c>
    </row>
    <row r="726" spans="2:11" ht="12.75">
      <c r="B726" s="21" t="s">
        <v>375</v>
      </c>
      <c r="C726" s="11"/>
      <c r="D726" s="11"/>
      <c r="E726" s="11"/>
      <c r="F726" s="11"/>
      <c r="G726" s="11" t="s">
        <v>316</v>
      </c>
      <c r="H726" s="248">
        <f>H739</f>
        <v>3560.4</v>
      </c>
      <c r="I726" s="248">
        <f>I739</f>
        <v>3560.4</v>
      </c>
      <c r="J726" s="248">
        <f t="shared" si="114"/>
        <v>100</v>
      </c>
      <c r="K726" s="248">
        <f t="shared" si="115"/>
        <v>0</v>
      </c>
    </row>
    <row r="727" spans="2:11" ht="12.75">
      <c r="B727" s="21" t="s">
        <v>313</v>
      </c>
      <c r="C727" s="11"/>
      <c r="D727" s="11"/>
      <c r="E727" s="11"/>
      <c r="F727" s="11"/>
      <c r="G727" s="11" t="s">
        <v>37</v>
      </c>
      <c r="H727" s="248">
        <f>H733</f>
        <v>3302.5</v>
      </c>
      <c r="I727" s="248">
        <f>I733</f>
        <v>3302.5</v>
      </c>
      <c r="J727" s="248">
        <f t="shared" si="114"/>
        <v>100</v>
      </c>
      <c r="K727" s="248">
        <f t="shared" si="115"/>
        <v>0</v>
      </c>
    </row>
    <row r="728" spans="2:11" ht="25.5">
      <c r="B728" s="13" t="s">
        <v>268</v>
      </c>
      <c r="C728" s="12" t="s">
        <v>351</v>
      </c>
      <c r="D728" s="12" t="s">
        <v>353</v>
      </c>
      <c r="E728" s="12"/>
      <c r="F728" s="12"/>
      <c r="G728" s="12"/>
      <c r="H728" s="250">
        <f aca="true" t="shared" si="117" ref="H728:I732">H729</f>
        <v>3302.5</v>
      </c>
      <c r="I728" s="250">
        <f t="shared" si="117"/>
        <v>3302.5</v>
      </c>
      <c r="J728" s="250">
        <f t="shared" si="114"/>
        <v>100</v>
      </c>
      <c r="K728" s="250">
        <f t="shared" si="115"/>
        <v>0</v>
      </c>
    </row>
    <row r="729" spans="2:11" ht="12.75">
      <c r="B729" s="13" t="s">
        <v>376</v>
      </c>
      <c r="C729" s="12" t="s">
        <v>351</v>
      </c>
      <c r="D729" s="12" t="s">
        <v>353</v>
      </c>
      <c r="E729" s="12" t="s">
        <v>33</v>
      </c>
      <c r="F729" s="12"/>
      <c r="G729" s="12"/>
      <c r="H729" s="250">
        <f t="shared" si="117"/>
        <v>3302.5</v>
      </c>
      <c r="I729" s="250">
        <f t="shared" si="117"/>
        <v>3302.5</v>
      </c>
      <c r="J729" s="250">
        <f t="shared" si="114"/>
        <v>100</v>
      </c>
      <c r="K729" s="250">
        <f t="shared" si="115"/>
        <v>0</v>
      </c>
    </row>
    <row r="730" spans="2:11" ht="25.5">
      <c r="B730" s="233" t="s">
        <v>437</v>
      </c>
      <c r="C730" s="12" t="s">
        <v>351</v>
      </c>
      <c r="D730" s="12" t="s">
        <v>353</v>
      </c>
      <c r="E730" s="48" t="s">
        <v>8</v>
      </c>
      <c r="F730" s="12"/>
      <c r="G730" s="12"/>
      <c r="H730" s="250">
        <f t="shared" si="117"/>
        <v>3302.5</v>
      </c>
      <c r="I730" s="250">
        <f t="shared" si="117"/>
        <v>3302.5</v>
      </c>
      <c r="J730" s="250">
        <f t="shared" si="114"/>
        <v>100</v>
      </c>
      <c r="K730" s="250">
        <f t="shared" si="115"/>
        <v>0</v>
      </c>
    </row>
    <row r="731" spans="2:11" ht="12.75">
      <c r="B731" s="13" t="s">
        <v>444</v>
      </c>
      <c r="C731" s="12" t="s">
        <v>351</v>
      </c>
      <c r="D731" s="12" t="s">
        <v>353</v>
      </c>
      <c r="E731" s="48" t="s">
        <v>8</v>
      </c>
      <c r="F731" s="12" t="s">
        <v>137</v>
      </c>
      <c r="G731" s="12"/>
      <c r="H731" s="250">
        <f t="shared" si="117"/>
        <v>3302.5</v>
      </c>
      <c r="I731" s="250">
        <f t="shared" si="117"/>
        <v>3302.5</v>
      </c>
      <c r="J731" s="250">
        <f t="shared" si="114"/>
        <v>100</v>
      </c>
      <c r="K731" s="250">
        <f t="shared" si="115"/>
        <v>0</v>
      </c>
    </row>
    <row r="732" spans="2:11" ht="12.75">
      <c r="B732" s="13" t="s">
        <v>292</v>
      </c>
      <c r="C732" s="12" t="s">
        <v>351</v>
      </c>
      <c r="D732" s="12" t="s">
        <v>353</v>
      </c>
      <c r="E732" s="48" t="s">
        <v>8</v>
      </c>
      <c r="F732" s="12" t="s">
        <v>291</v>
      </c>
      <c r="G732" s="12"/>
      <c r="H732" s="250">
        <f t="shared" si="117"/>
        <v>3302.5</v>
      </c>
      <c r="I732" s="250">
        <f t="shared" si="117"/>
        <v>3302.5</v>
      </c>
      <c r="J732" s="250">
        <f t="shared" si="114"/>
        <v>100</v>
      </c>
      <c r="K732" s="250">
        <f t="shared" si="115"/>
        <v>0</v>
      </c>
    </row>
    <row r="733" spans="2:11" ht="12.75">
      <c r="B733" s="13" t="s">
        <v>313</v>
      </c>
      <c r="C733" s="12" t="s">
        <v>351</v>
      </c>
      <c r="D733" s="12" t="s">
        <v>353</v>
      </c>
      <c r="E733" s="48" t="s">
        <v>8</v>
      </c>
      <c r="F733" s="12" t="s">
        <v>291</v>
      </c>
      <c r="G733" s="12">
        <v>3</v>
      </c>
      <c r="H733" s="249">
        <v>3302.5</v>
      </c>
      <c r="I733" s="250">
        <v>3302.5</v>
      </c>
      <c r="J733" s="250">
        <f t="shared" si="114"/>
        <v>100</v>
      </c>
      <c r="K733" s="250">
        <f t="shared" si="115"/>
        <v>0</v>
      </c>
    </row>
    <row r="734" spans="2:11" ht="12.75">
      <c r="B734" s="13" t="s">
        <v>112</v>
      </c>
      <c r="C734" s="12" t="s">
        <v>351</v>
      </c>
      <c r="D734" s="12" t="s">
        <v>113</v>
      </c>
      <c r="E734" s="12"/>
      <c r="F734" s="12"/>
      <c r="G734" s="12"/>
      <c r="H734" s="250">
        <f aca="true" t="shared" si="118" ref="H734:I738">H735</f>
        <v>3560.4</v>
      </c>
      <c r="I734" s="250">
        <f t="shared" si="118"/>
        <v>3560.4</v>
      </c>
      <c r="J734" s="250">
        <f t="shared" si="114"/>
        <v>100</v>
      </c>
      <c r="K734" s="250">
        <f t="shared" si="115"/>
        <v>0</v>
      </c>
    </row>
    <row r="735" spans="2:11" ht="12.75">
      <c r="B735" s="13" t="s">
        <v>376</v>
      </c>
      <c r="C735" s="12" t="s">
        <v>351</v>
      </c>
      <c r="D735" s="12" t="s">
        <v>113</v>
      </c>
      <c r="E735" s="12" t="s">
        <v>33</v>
      </c>
      <c r="F735" s="12"/>
      <c r="G735" s="12"/>
      <c r="H735" s="250">
        <f t="shared" si="118"/>
        <v>3560.4</v>
      </c>
      <c r="I735" s="250">
        <f t="shared" si="118"/>
        <v>3560.4</v>
      </c>
      <c r="J735" s="250">
        <f t="shared" si="114"/>
        <v>100</v>
      </c>
      <c r="K735" s="250">
        <f t="shared" si="115"/>
        <v>0</v>
      </c>
    </row>
    <row r="736" spans="2:11" ht="25.5">
      <c r="B736" s="13" t="s">
        <v>401</v>
      </c>
      <c r="C736" s="12" t="s">
        <v>351</v>
      </c>
      <c r="D736" s="12" t="s">
        <v>113</v>
      </c>
      <c r="E736" s="36" t="s">
        <v>9</v>
      </c>
      <c r="F736" s="12"/>
      <c r="G736" s="12"/>
      <c r="H736" s="250">
        <f t="shared" si="118"/>
        <v>3560.4</v>
      </c>
      <c r="I736" s="250">
        <f t="shared" si="118"/>
        <v>3560.4</v>
      </c>
      <c r="J736" s="250">
        <f t="shared" si="114"/>
        <v>100</v>
      </c>
      <c r="K736" s="250">
        <f t="shared" si="115"/>
        <v>0</v>
      </c>
    </row>
    <row r="737" spans="2:11" ht="12.75">
      <c r="B737" s="13" t="s">
        <v>444</v>
      </c>
      <c r="C737" s="12" t="s">
        <v>351</v>
      </c>
      <c r="D737" s="12" t="s">
        <v>113</v>
      </c>
      <c r="E737" s="36" t="s">
        <v>9</v>
      </c>
      <c r="F737" s="12" t="s">
        <v>137</v>
      </c>
      <c r="G737" s="12"/>
      <c r="H737" s="250">
        <f t="shared" si="118"/>
        <v>3560.4</v>
      </c>
      <c r="I737" s="250">
        <f t="shared" si="118"/>
        <v>3560.4</v>
      </c>
      <c r="J737" s="250">
        <f t="shared" si="114"/>
        <v>100</v>
      </c>
      <c r="K737" s="250">
        <f t="shared" si="115"/>
        <v>0</v>
      </c>
    </row>
    <row r="738" spans="2:11" ht="12.75">
      <c r="B738" s="13" t="s">
        <v>292</v>
      </c>
      <c r="C738" s="12" t="s">
        <v>351</v>
      </c>
      <c r="D738" s="12" t="s">
        <v>113</v>
      </c>
      <c r="E738" s="36" t="s">
        <v>9</v>
      </c>
      <c r="F738" s="12" t="s">
        <v>291</v>
      </c>
      <c r="G738" s="12"/>
      <c r="H738" s="250">
        <f t="shared" si="118"/>
        <v>3560.4</v>
      </c>
      <c r="I738" s="250">
        <f t="shared" si="118"/>
        <v>3560.4</v>
      </c>
      <c r="J738" s="250">
        <f t="shared" si="114"/>
        <v>100</v>
      </c>
      <c r="K738" s="250">
        <f t="shared" si="115"/>
        <v>0</v>
      </c>
    </row>
    <row r="739" spans="2:11" ht="12.75">
      <c r="B739" s="13" t="s">
        <v>375</v>
      </c>
      <c r="C739" s="12" t="s">
        <v>351</v>
      </c>
      <c r="D739" s="12" t="s">
        <v>113</v>
      </c>
      <c r="E739" s="36" t="s">
        <v>9</v>
      </c>
      <c r="F739" s="12" t="s">
        <v>291</v>
      </c>
      <c r="G739" s="12">
        <v>2</v>
      </c>
      <c r="H739" s="249">
        <v>3560.4</v>
      </c>
      <c r="I739" s="250">
        <v>3560.4</v>
      </c>
      <c r="J739" s="250">
        <f t="shared" si="114"/>
        <v>100</v>
      </c>
      <c r="K739" s="250">
        <f t="shared" si="115"/>
        <v>0</v>
      </c>
    </row>
    <row r="744" ht="12.75">
      <c r="H744" s="142"/>
    </row>
  </sheetData>
  <sheetProtection/>
  <autoFilter ref="B7:H739"/>
  <mergeCells count="1">
    <mergeCell ref="B5:K5"/>
  </mergeCells>
  <conditionalFormatting sqref="E673:E676 B673 E545:E552 B545">
    <cfRule type="cellIs" priority="1" dxfId="0" operator="lessThan" stopIfTrue="1">
      <formula>0</formula>
    </cfRule>
  </conditionalFormatting>
  <printOptions/>
  <pageMargins left="0.64" right="0.2" top="0.57" bottom="0.27" header="0.2" footer="0.2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L758"/>
  <sheetViews>
    <sheetView zoomScalePageLayoutView="0" workbookViewId="0" topLeftCell="B1">
      <selection activeCell="B14" sqref="B14"/>
    </sheetView>
  </sheetViews>
  <sheetFormatPr defaultColWidth="9.00390625" defaultRowHeight="12.75"/>
  <cols>
    <col min="1" max="1" width="9.125" style="8" customWidth="1"/>
    <col min="2" max="2" width="134.375" style="17" customWidth="1"/>
    <col min="3" max="3" width="4.25390625" style="22" customWidth="1"/>
    <col min="4" max="4" width="5.125" style="8" customWidth="1"/>
    <col min="5" max="5" width="5.25390625" style="8" customWidth="1"/>
    <col min="6" max="6" width="16.25390625" style="8" customWidth="1"/>
    <col min="7" max="7" width="7.125" style="8" customWidth="1"/>
    <col min="8" max="8" width="7.625" style="8" bestFit="1" customWidth="1"/>
    <col min="9" max="9" width="12.625" style="8" customWidth="1"/>
    <col min="10" max="10" width="13.75390625" style="8" customWidth="1"/>
    <col min="11" max="11" width="12.875" style="8" customWidth="1"/>
    <col min="12" max="12" width="12.00390625" style="8" customWidth="1"/>
    <col min="13" max="16384" width="9.125" style="8" customWidth="1"/>
  </cols>
  <sheetData>
    <row r="1" spans="4:12" ht="12.75">
      <c r="D1" s="7"/>
      <c r="E1" s="7"/>
      <c r="F1" s="7"/>
      <c r="G1" s="7"/>
      <c r="H1" s="7"/>
      <c r="L1" s="74" t="s">
        <v>31</v>
      </c>
    </row>
    <row r="2" spans="3:12" ht="12.75" customHeight="1">
      <c r="C2" s="23"/>
      <c r="E2" s="9"/>
      <c r="F2" s="9"/>
      <c r="G2" s="9"/>
      <c r="H2" s="9"/>
      <c r="L2" s="108" t="s">
        <v>170</v>
      </c>
    </row>
    <row r="3" spans="3:12" ht="12.75" customHeight="1">
      <c r="C3" s="23"/>
      <c r="E3" s="9"/>
      <c r="F3" s="9"/>
      <c r="G3" s="9"/>
      <c r="H3" s="9"/>
      <c r="L3" s="108" t="s">
        <v>537</v>
      </c>
    </row>
    <row r="4" spans="2:8" ht="12.75">
      <c r="B4" s="24"/>
      <c r="C4" s="25"/>
      <c r="D4" s="10"/>
      <c r="E4" s="10"/>
      <c r="F4" s="10"/>
      <c r="G4" s="10"/>
      <c r="H4" s="10"/>
    </row>
    <row r="5" spans="2:12" ht="12.75">
      <c r="B5" s="325" t="s">
        <v>152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2:8" ht="12.75">
      <c r="B6" s="57"/>
      <c r="C6" s="57"/>
      <c r="D6" s="57"/>
      <c r="E6" s="57"/>
      <c r="F6" s="57"/>
      <c r="G6" s="57"/>
      <c r="H6" s="57"/>
    </row>
    <row r="7" spans="2:12" ht="35.25" customHeight="1">
      <c r="B7" s="26" t="s">
        <v>447</v>
      </c>
      <c r="C7" s="27" t="s">
        <v>35</v>
      </c>
      <c r="D7" s="4" t="s">
        <v>319</v>
      </c>
      <c r="E7" s="4" t="s">
        <v>273</v>
      </c>
      <c r="F7" s="4" t="s">
        <v>311</v>
      </c>
      <c r="G7" s="4" t="s">
        <v>57</v>
      </c>
      <c r="H7" s="5" t="s">
        <v>312</v>
      </c>
      <c r="I7" s="221" t="s">
        <v>242</v>
      </c>
      <c r="J7" s="221" t="s">
        <v>243</v>
      </c>
      <c r="K7" s="221" t="s">
        <v>244</v>
      </c>
      <c r="L7" s="230" t="s">
        <v>252</v>
      </c>
    </row>
    <row r="8" spans="2:12" ht="12.75">
      <c r="B8" s="14" t="s">
        <v>374</v>
      </c>
      <c r="C8" s="120"/>
      <c r="D8" s="15"/>
      <c r="E8" s="15"/>
      <c r="F8" s="15"/>
      <c r="G8" s="15"/>
      <c r="H8" s="15"/>
      <c r="I8" s="156">
        <v>205722.1</v>
      </c>
      <c r="J8" s="231">
        <f>J13+J50+J218+J258+J316+J348+J365</f>
        <v>193083.4</v>
      </c>
      <c r="K8" s="231">
        <f>J8/I8*100</f>
        <v>93.85642087067943</v>
      </c>
      <c r="L8" s="231">
        <f>I8-J8</f>
        <v>12638.700000000012</v>
      </c>
    </row>
    <row r="9" spans="2:12" ht="12.75">
      <c r="B9" s="14" t="s">
        <v>318</v>
      </c>
      <c r="C9" s="120"/>
      <c r="D9" s="15"/>
      <c r="E9" s="15"/>
      <c r="F9" s="15"/>
      <c r="G9" s="15"/>
      <c r="H9" s="15">
        <v>1</v>
      </c>
      <c r="I9" s="156">
        <v>2452.6</v>
      </c>
      <c r="J9" s="231">
        <f>J51+J317</f>
        <v>2452.6</v>
      </c>
      <c r="K9" s="231">
        <f aca="true" t="shared" si="0" ref="K9:K72">J9/I9*100</f>
        <v>100</v>
      </c>
      <c r="L9" s="231">
        <f aca="true" t="shared" si="1" ref="L9:L72">I9-J9</f>
        <v>0</v>
      </c>
    </row>
    <row r="10" spans="2:12" ht="12.75">
      <c r="B10" s="14" t="s">
        <v>375</v>
      </c>
      <c r="C10" s="120"/>
      <c r="D10" s="15"/>
      <c r="E10" s="15"/>
      <c r="F10" s="15"/>
      <c r="G10" s="15"/>
      <c r="H10" s="15">
        <v>2</v>
      </c>
      <c r="I10" s="156">
        <v>91421.2</v>
      </c>
      <c r="J10" s="231">
        <f>J14+J52+J219+J259+J318+J349+J366</f>
        <v>91257.80000000002</v>
      </c>
      <c r="K10" s="231">
        <f t="shared" si="0"/>
        <v>99.82126683963897</v>
      </c>
      <c r="L10" s="231">
        <f t="shared" si="1"/>
        <v>163.39999999997963</v>
      </c>
    </row>
    <row r="11" spans="2:12" ht="12.75">
      <c r="B11" s="14" t="s">
        <v>313</v>
      </c>
      <c r="C11" s="120"/>
      <c r="D11" s="15"/>
      <c r="E11" s="15"/>
      <c r="F11" s="15"/>
      <c r="G11" s="15"/>
      <c r="H11" s="15">
        <v>3</v>
      </c>
      <c r="I11" s="156">
        <v>106283.1</v>
      </c>
      <c r="J11" s="231">
        <f>J15+J53++J260+J367</f>
        <v>94108.20000000001</v>
      </c>
      <c r="K11" s="231">
        <f t="shared" si="0"/>
        <v>88.54483920773858</v>
      </c>
      <c r="L11" s="231">
        <f t="shared" si="1"/>
        <v>12174.899999999994</v>
      </c>
    </row>
    <row r="12" spans="2:12" ht="12.75">
      <c r="B12" s="14" t="s">
        <v>314</v>
      </c>
      <c r="C12" s="120"/>
      <c r="D12" s="15"/>
      <c r="E12" s="15"/>
      <c r="F12" s="15"/>
      <c r="G12" s="15"/>
      <c r="H12" s="15">
        <v>4</v>
      </c>
      <c r="I12" s="156">
        <v>5565.2</v>
      </c>
      <c r="J12" s="231">
        <f>J54+J261+J319+J368</f>
        <v>5264.8</v>
      </c>
      <c r="K12" s="231">
        <f t="shared" si="0"/>
        <v>94.60217063178324</v>
      </c>
      <c r="L12" s="231">
        <f t="shared" si="1"/>
        <v>300.39999999999964</v>
      </c>
    </row>
    <row r="13" spans="2:12" ht="16.5" customHeight="1">
      <c r="B13" s="58" t="s">
        <v>69</v>
      </c>
      <c r="C13" s="121">
        <v>163</v>
      </c>
      <c r="D13" s="15"/>
      <c r="E13" s="15"/>
      <c r="F13" s="15"/>
      <c r="G13" s="15"/>
      <c r="H13" s="15"/>
      <c r="I13" s="231">
        <f>I16+I26+I32+I39</f>
        <v>5250.700000000001</v>
      </c>
      <c r="J13" s="231">
        <f>J16+J26+J32+J39</f>
        <v>5149.3</v>
      </c>
      <c r="K13" s="231">
        <f t="shared" si="0"/>
        <v>98.06882891804901</v>
      </c>
      <c r="L13" s="231">
        <f t="shared" si="1"/>
        <v>101.40000000000055</v>
      </c>
    </row>
    <row r="14" spans="2:12" ht="12.75">
      <c r="B14" s="16" t="s">
        <v>375</v>
      </c>
      <c r="C14" s="37"/>
      <c r="D14" s="4"/>
      <c r="E14" s="4"/>
      <c r="F14" s="4"/>
      <c r="G14" s="4"/>
      <c r="H14" s="4">
        <v>2</v>
      </c>
      <c r="I14" s="144">
        <f>I22+I25+I31+I38+I45</f>
        <v>484.70000000000005</v>
      </c>
      <c r="J14" s="144">
        <f>J22+J25+J31+J38+J45</f>
        <v>484.6</v>
      </c>
      <c r="K14" s="144">
        <f t="shared" si="0"/>
        <v>99.97936868165876</v>
      </c>
      <c r="L14" s="144">
        <f t="shared" si="1"/>
        <v>0.10000000000002274</v>
      </c>
    </row>
    <row r="15" spans="2:12" ht="12.75">
      <c r="B15" s="16" t="s">
        <v>313</v>
      </c>
      <c r="C15" s="37"/>
      <c r="D15" s="4"/>
      <c r="E15" s="4"/>
      <c r="F15" s="4"/>
      <c r="G15" s="4"/>
      <c r="H15" s="4">
        <v>3</v>
      </c>
      <c r="I15" s="144">
        <f>I49</f>
        <v>4766</v>
      </c>
      <c r="J15" s="144">
        <f>J49</f>
        <v>4664.7</v>
      </c>
      <c r="K15" s="144">
        <f t="shared" si="0"/>
        <v>97.87452790600084</v>
      </c>
      <c r="L15" s="144">
        <f t="shared" si="1"/>
        <v>101.30000000000018</v>
      </c>
    </row>
    <row r="16" spans="2:12" ht="12.75">
      <c r="B16" s="13" t="s">
        <v>631</v>
      </c>
      <c r="C16" s="29"/>
      <c r="D16" s="12" t="s">
        <v>274</v>
      </c>
      <c r="E16" s="12"/>
      <c r="F16" s="12"/>
      <c r="G16" s="12"/>
      <c r="H16" s="12"/>
      <c r="I16" s="144">
        <f>I17</f>
        <v>208.39999999999998</v>
      </c>
      <c r="J16" s="144">
        <f>J17</f>
        <v>208.29999999999998</v>
      </c>
      <c r="K16" s="144">
        <f t="shared" si="0"/>
        <v>99.95201535508637</v>
      </c>
      <c r="L16" s="144">
        <f t="shared" si="1"/>
        <v>0.09999999999999432</v>
      </c>
    </row>
    <row r="17" spans="2:12" ht="12.75">
      <c r="B17" s="16" t="s">
        <v>355</v>
      </c>
      <c r="C17" s="35"/>
      <c r="D17" s="12" t="s">
        <v>274</v>
      </c>
      <c r="E17" s="12" t="s">
        <v>346</v>
      </c>
      <c r="F17" s="12"/>
      <c r="G17" s="12"/>
      <c r="H17" s="12"/>
      <c r="I17" s="144">
        <f>I18</f>
        <v>208.39999999999998</v>
      </c>
      <c r="J17" s="144">
        <f>J18</f>
        <v>208.29999999999998</v>
      </c>
      <c r="K17" s="144">
        <f t="shared" si="0"/>
        <v>99.95201535508637</v>
      </c>
      <c r="L17" s="144">
        <f t="shared" si="1"/>
        <v>0.09999999999999432</v>
      </c>
    </row>
    <row r="18" spans="2:12" ht="12.75">
      <c r="B18" s="16" t="s">
        <v>376</v>
      </c>
      <c r="C18" s="30"/>
      <c r="D18" s="12" t="s">
        <v>274</v>
      </c>
      <c r="E18" s="12" t="s">
        <v>346</v>
      </c>
      <c r="F18" s="36" t="s">
        <v>33</v>
      </c>
      <c r="G18" s="12"/>
      <c r="H18" s="12"/>
      <c r="I18" s="144">
        <f>I19+I23</f>
        <v>208.39999999999998</v>
      </c>
      <c r="J18" s="144">
        <f>J19+J23</f>
        <v>208.29999999999998</v>
      </c>
      <c r="K18" s="144">
        <f t="shared" si="0"/>
        <v>99.95201535508637</v>
      </c>
      <c r="L18" s="144">
        <f t="shared" si="1"/>
        <v>0.09999999999999432</v>
      </c>
    </row>
    <row r="19" spans="2:12" ht="25.5">
      <c r="B19" s="81" t="s">
        <v>153</v>
      </c>
      <c r="C19" s="35"/>
      <c r="D19" s="12" t="s">
        <v>274</v>
      </c>
      <c r="E19" s="12" t="s">
        <v>346</v>
      </c>
      <c r="F19" s="36" t="s">
        <v>32</v>
      </c>
      <c r="G19" s="12"/>
      <c r="H19" s="12"/>
      <c r="I19" s="144">
        <f aca="true" t="shared" si="2" ref="I19:J21">I20</f>
        <v>208.2</v>
      </c>
      <c r="J19" s="144">
        <f t="shared" si="2"/>
        <v>208.1</v>
      </c>
      <c r="K19" s="144">
        <f t="shared" si="0"/>
        <v>99.9519692603266</v>
      </c>
      <c r="L19" s="144">
        <f t="shared" si="1"/>
        <v>0.09999999999999432</v>
      </c>
    </row>
    <row r="20" spans="2:12" ht="12.75">
      <c r="B20" s="16" t="s">
        <v>467</v>
      </c>
      <c r="C20" s="37"/>
      <c r="D20" s="12" t="s">
        <v>274</v>
      </c>
      <c r="E20" s="12" t="s">
        <v>346</v>
      </c>
      <c r="F20" s="36" t="s">
        <v>32</v>
      </c>
      <c r="G20" s="12" t="s">
        <v>381</v>
      </c>
      <c r="H20" s="12"/>
      <c r="I20" s="144">
        <f t="shared" si="2"/>
        <v>208.2</v>
      </c>
      <c r="J20" s="144">
        <f t="shared" si="2"/>
        <v>208.1</v>
      </c>
      <c r="K20" s="144">
        <f t="shared" si="0"/>
        <v>99.9519692603266</v>
      </c>
      <c r="L20" s="144">
        <f t="shared" si="1"/>
        <v>0.09999999999999432</v>
      </c>
    </row>
    <row r="21" spans="2:12" ht="12.75">
      <c r="B21" s="16" t="s">
        <v>612</v>
      </c>
      <c r="C21" s="37"/>
      <c r="D21" s="12" t="s">
        <v>274</v>
      </c>
      <c r="E21" s="12" t="s">
        <v>346</v>
      </c>
      <c r="F21" s="36" t="s">
        <v>32</v>
      </c>
      <c r="G21" s="12" t="s">
        <v>613</v>
      </c>
      <c r="H21" s="12"/>
      <c r="I21" s="144">
        <f t="shared" si="2"/>
        <v>208.2</v>
      </c>
      <c r="J21" s="144">
        <f t="shared" si="2"/>
        <v>208.1</v>
      </c>
      <c r="K21" s="144">
        <f t="shared" si="0"/>
        <v>99.9519692603266</v>
      </c>
      <c r="L21" s="144">
        <f t="shared" si="1"/>
        <v>0.09999999999999432</v>
      </c>
    </row>
    <row r="22" spans="2:12" ht="12.75">
      <c r="B22" s="13" t="s">
        <v>375</v>
      </c>
      <c r="C22" s="37"/>
      <c r="D22" s="12" t="s">
        <v>274</v>
      </c>
      <c r="E22" s="12" t="s">
        <v>346</v>
      </c>
      <c r="F22" s="36" t="s">
        <v>32</v>
      </c>
      <c r="G22" s="12" t="s">
        <v>613</v>
      </c>
      <c r="H22" s="12">
        <v>2</v>
      </c>
      <c r="I22" s="145">
        <v>208.2</v>
      </c>
      <c r="J22" s="144">
        <v>208.1</v>
      </c>
      <c r="K22" s="144">
        <f t="shared" si="0"/>
        <v>99.9519692603266</v>
      </c>
      <c r="L22" s="144">
        <f t="shared" si="1"/>
        <v>0.09999999999999432</v>
      </c>
    </row>
    <row r="23" spans="2:12" ht="12.75">
      <c r="B23" s="16" t="s">
        <v>297</v>
      </c>
      <c r="C23" s="37"/>
      <c r="D23" s="12" t="s">
        <v>274</v>
      </c>
      <c r="E23" s="12" t="s">
        <v>346</v>
      </c>
      <c r="F23" s="36" t="s">
        <v>32</v>
      </c>
      <c r="G23" s="12" t="s">
        <v>66</v>
      </c>
      <c r="H23" s="12"/>
      <c r="I23" s="144">
        <f>I24</f>
        <v>0.2</v>
      </c>
      <c r="J23" s="144">
        <f>J24</f>
        <v>0.2</v>
      </c>
      <c r="K23" s="144">
        <f t="shared" si="0"/>
        <v>100</v>
      </c>
      <c r="L23" s="144">
        <f t="shared" si="1"/>
        <v>0</v>
      </c>
    </row>
    <row r="24" spans="2:12" ht="12.75">
      <c r="B24" s="16" t="s">
        <v>298</v>
      </c>
      <c r="C24" s="37"/>
      <c r="D24" s="12" t="s">
        <v>274</v>
      </c>
      <c r="E24" s="12" t="s">
        <v>346</v>
      </c>
      <c r="F24" s="36" t="s">
        <v>32</v>
      </c>
      <c r="G24" s="12" t="s">
        <v>299</v>
      </c>
      <c r="H24" s="12"/>
      <c r="I24" s="144">
        <f>I25</f>
        <v>0.2</v>
      </c>
      <c r="J24" s="144">
        <f>J25</f>
        <v>0.2</v>
      </c>
      <c r="K24" s="144">
        <f t="shared" si="0"/>
        <v>100</v>
      </c>
      <c r="L24" s="144">
        <f t="shared" si="1"/>
        <v>0</v>
      </c>
    </row>
    <row r="25" spans="2:12" ht="12.75">
      <c r="B25" s="13" t="s">
        <v>375</v>
      </c>
      <c r="C25" s="37"/>
      <c r="D25" s="12" t="s">
        <v>274</v>
      </c>
      <c r="E25" s="12" t="s">
        <v>346</v>
      </c>
      <c r="F25" s="36" t="s">
        <v>32</v>
      </c>
      <c r="G25" s="12" t="s">
        <v>299</v>
      </c>
      <c r="H25" s="12">
        <v>2</v>
      </c>
      <c r="I25" s="145">
        <v>0.2</v>
      </c>
      <c r="J25" s="144">
        <v>0.2</v>
      </c>
      <c r="K25" s="144">
        <f t="shared" si="0"/>
        <v>100</v>
      </c>
      <c r="L25" s="144">
        <f t="shared" si="1"/>
        <v>0</v>
      </c>
    </row>
    <row r="26" spans="2:12" ht="12.75">
      <c r="B26" s="31" t="s">
        <v>175</v>
      </c>
      <c r="C26" s="39"/>
      <c r="D26" s="40" t="s">
        <v>283</v>
      </c>
      <c r="E26" s="40" t="s">
        <v>174</v>
      </c>
      <c r="F26" s="40"/>
      <c r="G26" s="12"/>
      <c r="H26" s="12"/>
      <c r="I26" s="145">
        <v>25.4</v>
      </c>
      <c r="J26" s="144">
        <f>J27</f>
        <v>25.4</v>
      </c>
      <c r="K26" s="144">
        <f t="shared" si="0"/>
        <v>100</v>
      </c>
      <c r="L26" s="144">
        <f t="shared" si="1"/>
        <v>0</v>
      </c>
    </row>
    <row r="27" spans="2:12" ht="27.75" customHeight="1">
      <c r="B27" s="76" t="s">
        <v>233</v>
      </c>
      <c r="C27" s="124"/>
      <c r="D27" s="40" t="s">
        <v>283</v>
      </c>
      <c r="E27" s="40" t="s">
        <v>174</v>
      </c>
      <c r="F27" s="143" t="s">
        <v>21</v>
      </c>
      <c r="G27" s="12"/>
      <c r="H27" s="12"/>
      <c r="I27" s="144">
        <f>I28</f>
        <v>25.4</v>
      </c>
      <c r="J27" s="144">
        <f>J28</f>
        <v>25.4</v>
      </c>
      <c r="K27" s="144">
        <f t="shared" si="0"/>
        <v>100</v>
      </c>
      <c r="L27" s="144">
        <f t="shared" si="1"/>
        <v>0</v>
      </c>
    </row>
    <row r="28" spans="2:12" ht="25.5">
      <c r="B28" s="146" t="s">
        <v>502</v>
      </c>
      <c r="C28" s="37"/>
      <c r="D28" s="40" t="s">
        <v>283</v>
      </c>
      <c r="E28" s="40" t="s">
        <v>174</v>
      </c>
      <c r="F28" s="147" t="s">
        <v>22</v>
      </c>
      <c r="G28" s="12"/>
      <c r="H28" s="12"/>
      <c r="I28" s="144">
        <f>I29</f>
        <v>25.4</v>
      </c>
      <c r="J28" s="144">
        <f>J29</f>
        <v>25.4</v>
      </c>
      <c r="K28" s="144">
        <f t="shared" si="0"/>
        <v>100</v>
      </c>
      <c r="L28" s="144">
        <f t="shared" si="1"/>
        <v>0</v>
      </c>
    </row>
    <row r="29" spans="2:12" ht="12.75">
      <c r="B29" s="16" t="s">
        <v>467</v>
      </c>
      <c r="C29" s="37"/>
      <c r="D29" s="40" t="s">
        <v>283</v>
      </c>
      <c r="E29" s="40" t="s">
        <v>174</v>
      </c>
      <c r="F29" s="147" t="s">
        <v>22</v>
      </c>
      <c r="G29" s="12" t="s">
        <v>381</v>
      </c>
      <c r="H29" s="122"/>
      <c r="I29" s="144">
        <f>I30</f>
        <v>25.4</v>
      </c>
      <c r="J29" s="144">
        <f>J30</f>
        <v>25.4</v>
      </c>
      <c r="K29" s="144">
        <f t="shared" si="0"/>
        <v>100</v>
      </c>
      <c r="L29" s="144">
        <f t="shared" si="1"/>
        <v>0</v>
      </c>
    </row>
    <row r="30" spans="2:12" ht="12.75">
      <c r="B30" s="16" t="s">
        <v>612</v>
      </c>
      <c r="C30" s="37"/>
      <c r="D30" s="40" t="s">
        <v>283</v>
      </c>
      <c r="E30" s="40" t="s">
        <v>174</v>
      </c>
      <c r="F30" s="147" t="s">
        <v>22</v>
      </c>
      <c r="G30" s="12" t="s">
        <v>613</v>
      </c>
      <c r="H30" s="12"/>
      <c r="I30" s="144">
        <f>I31</f>
        <v>25.4</v>
      </c>
      <c r="J30" s="144">
        <f>J31</f>
        <v>25.4</v>
      </c>
      <c r="K30" s="144">
        <f t="shared" si="0"/>
        <v>100</v>
      </c>
      <c r="L30" s="144">
        <f t="shared" si="1"/>
        <v>0</v>
      </c>
    </row>
    <row r="31" spans="2:12" ht="12.75">
      <c r="B31" s="13" t="s">
        <v>375</v>
      </c>
      <c r="C31" s="37"/>
      <c r="D31" s="40" t="s">
        <v>283</v>
      </c>
      <c r="E31" s="40" t="s">
        <v>174</v>
      </c>
      <c r="F31" s="147" t="s">
        <v>22</v>
      </c>
      <c r="G31" s="12" t="s">
        <v>613</v>
      </c>
      <c r="H31" s="12">
        <v>2</v>
      </c>
      <c r="I31" s="145">
        <v>25.4</v>
      </c>
      <c r="J31" s="144">
        <v>25.4</v>
      </c>
      <c r="K31" s="144">
        <f t="shared" si="0"/>
        <v>100</v>
      </c>
      <c r="L31" s="144">
        <f t="shared" si="1"/>
        <v>0</v>
      </c>
    </row>
    <row r="32" spans="2:12" ht="12.75">
      <c r="B32" s="13" t="s">
        <v>357</v>
      </c>
      <c r="C32" s="29"/>
      <c r="D32" s="12" t="s">
        <v>284</v>
      </c>
      <c r="E32" s="12"/>
      <c r="F32" s="12"/>
      <c r="G32" s="12"/>
      <c r="H32" s="12"/>
      <c r="I32" s="144">
        <f aca="true" t="shared" si="3" ref="I32:J37">I33</f>
        <v>173.3</v>
      </c>
      <c r="J32" s="144">
        <f t="shared" si="3"/>
        <v>173.3</v>
      </c>
      <c r="K32" s="144">
        <f t="shared" si="0"/>
        <v>100</v>
      </c>
      <c r="L32" s="144">
        <f t="shared" si="1"/>
        <v>0</v>
      </c>
    </row>
    <row r="33" spans="2:12" ht="12.75">
      <c r="B33" s="13" t="s">
        <v>342</v>
      </c>
      <c r="C33" s="38"/>
      <c r="D33" s="12" t="s">
        <v>284</v>
      </c>
      <c r="E33" s="12" t="s">
        <v>341</v>
      </c>
      <c r="F33" s="12"/>
      <c r="G33" s="12"/>
      <c r="H33" s="12"/>
      <c r="I33" s="144">
        <f t="shared" si="3"/>
        <v>173.3</v>
      </c>
      <c r="J33" s="144">
        <f t="shared" si="3"/>
        <v>173.3</v>
      </c>
      <c r="K33" s="144">
        <f t="shared" si="0"/>
        <v>100</v>
      </c>
      <c r="L33" s="144">
        <f t="shared" si="1"/>
        <v>0</v>
      </c>
    </row>
    <row r="34" spans="2:12" ht="12.75">
      <c r="B34" s="16" t="s">
        <v>376</v>
      </c>
      <c r="C34" s="38"/>
      <c r="D34" s="12" t="s">
        <v>284</v>
      </c>
      <c r="E34" s="12" t="s">
        <v>341</v>
      </c>
      <c r="F34" s="36" t="s">
        <v>33</v>
      </c>
      <c r="G34" s="12"/>
      <c r="H34" s="12"/>
      <c r="I34" s="144">
        <f t="shared" si="3"/>
        <v>173.3</v>
      </c>
      <c r="J34" s="144">
        <f t="shared" si="3"/>
        <v>173.3</v>
      </c>
      <c r="K34" s="144">
        <f t="shared" si="0"/>
        <v>100</v>
      </c>
      <c r="L34" s="144">
        <f t="shared" si="1"/>
        <v>0</v>
      </c>
    </row>
    <row r="35" spans="2:12" ht="25.5">
      <c r="B35" s="81" t="s">
        <v>16</v>
      </c>
      <c r="C35" s="38"/>
      <c r="D35" s="12" t="s">
        <v>284</v>
      </c>
      <c r="E35" s="12" t="s">
        <v>341</v>
      </c>
      <c r="F35" s="36" t="s">
        <v>498</v>
      </c>
      <c r="G35" s="12"/>
      <c r="H35" s="12"/>
      <c r="I35" s="144">
        <f t="shared" si="3"/>
        <v>173.3</v>
      </c>
      <c r="J35" s="144">
        <f t="shared" si="3"/>
        <v>173.3</v>
      </c>
      <c r="K35" s="144">
        <f t="shared" si="0"/>
        <v>100</v>
      </c>
      <c r="L35" s="144">
        <f t="shared" si="1"/>
        <v>0</v>
      </c>
    </row>
    <row r="36" spans="2:12" ht="12.75">
      <c r="B36" s="16" t="s">
        <v>467</v>
      </c>
      <c r="C36" s="38"/>
      <c r="D36" s="12" t="s">
        <v>284</v>
      </c>
      <c r="E36" s="12" t="s">
        <v>341</v>
      </c>
      <c r="F36" s="36" t="s">
        <v>498</v>
      </c>
      <c r="G36" s="12" t="s">
        <v>381</v>
      </c>
      <c r="H36" s="122"/>
      <c r="I36" s="144">
        <f t="shared" si="3"/>
        <v>173.3</v>
      </c>
      <c r="J36" s="144">
        <f t="shared" si="3"/>
        <v>173.3</v>
      </c>
      <c r="K36" s="144">
        <f t="shared" si="0"/>
        <v>100</v>
      </c>
      <c r="L36" s="144">
        <f t="shared" si="1"/>
        <v>0</v>
      </c>
    </row>
    <row r="37" spans="2:12" ht="12.75">
      <c r="B37" s="16" t="s">
        <v>612</v>
      </c>
      <c r="C37" s="38"/>
      <c r="D37" s="12" t="s">
        <v>284</v>
      </c>
      <c r="E37" s="12" t="s">
        <v>341</v>
      </c>
      <c r="F37" s="36" t="s">
        <v>498</v>
      </c>
      <c r="G37" s="12" t="s">
        <v>613</v>
      </c>
      <c r="H37" s="12"/>
      <c r="I37" s="144">
        <f t="shared" si="3"/>
        <v>173.3</v>
      </c>
      <c r="J37" s="144">
        <f t="shared" si="3"/>
        <v>173.3</v>
      </c>
      <c r="K37" s="144">
        <f t="shared" si="0"/>
        <v>100</v>
      </c>
      <c r="L37" s="144">
        <f t="shared" si="1"/>
        <v>0</v>
      </c>
    </row>
    <row r="38" spans="2:12" ht="12.75">
      <c r="B38" s="13" t="s">
        <v>375</v>
      </c>
      <c r="C38" s="38"/>
      <c r="D38" s="12" t="s">
        <v>284</v>
      </c>
      <c r="E38" s="12" t="s">
        <v>341</v>
      </c>
      <c r="F38" s="36" t="s">
        <v>498</v>
      </c>
      <c r="G38" s="12" t="s">
        <v>613</v>
      </c>
      <c r="H38" s="12">
        <v>2</v>
      </c>
      <c r="I38" s="145">
        <v>173.3</v>
      </c>
      <c r="J38" s="144">
        <v>173.3</v>
      </c>
      <c r="K38" s="144">
        <f t="shared" si="0"/>
        <v>100</v>
      </c>
      <c r="L38" s="144">
        <f t="shared" si="1"/>
        <v>0</v>
      </c>
    </row>
    <row r="39" spans="2:12" ht="12.75">
      <c r="B39" s="13" t="s">
        <v>54</v>
      </c>
      <c r="C39" s="35"/>
      <c r="D39" s="12" t="s">
        <v>305</v>
      </c>
      <c r="E39" s="12"/>
      <c r="F39" s="12"/>
      <c r="G39" s="12"/>
      <c r="H39" s="12"/>
      <c r="I39" s="144">
        <f>I40</f>
        <v>4843.6</v>
      </c>
      <c r="J39" s="144">
        <f>J40</f>
        <v>4742.3</v>
      </c>
      <c r="K39" s="144">
        <f t="shared" si="0"/>
        <v>97.9085803947477</v>
      </c>
      <c r="L39" s="144">
        <f t="shared" si="1"/>
        <v>101.30000000000018</v>
      </c>
    </row>
    <row r="40" spans="2:12" ht="12.75">
      <c r="B40" s="13" t="s">
        <v>65</v>
      </c>
      <c r="C40" s="29"/>
      <c r="D40" s="12" t="s">
        <v>305</v>
      </c>
      <c r="E40" s="12" t="s">
        <v>308</v>
      </c>
      <c r="F40" s="12"/>
      <c r="G40" s="12"/>
      <c r="H40" s="12"/>
      <c r="I40" s="144">
        <f>I41</f>
        <v>4843.6</v>
      </c>
      <c r="J40" s="144">
        <f>J41</f>
        <v>4742.3</v>
      </c>
      <c r="K40" s="144">
        <f t="shared" si="0"/>
        <v>97.9085803947477</v>
      </c>
      <c r="L40" s="144">
        <f t="shared" si="1"/>
        <v>101.30000000000018</v>
      </c>
    </row>
    <row r="41" spans="2:12" ht="12.75">
      <c r="B41" s="16" t="s">
        <v>376</v>
      </c>
      <c r="C41" s="39"/>
      <c r="D41" s="12" t="s">
        <v>305</v>
      </c>
      <c r="E41" s="12" t="s">
        <v>308</v>
      </c>
      <c r="F41" s="36" t="s">
        <v>33</v>
      </c>
      <c r="G41" s="40"/>
      <c r="H41" s="40"/>
      <c r="I41" s="144">
        <f>I42+I46</f>
        <v>4843.6</v>
      </c>
      <c r="J41" s="144">
        <f>J42+J46</f>
        <v>4742.3</v>
      </c>
      <c r="K41" s="144">
        <f t="shared" si="0"/>
        <v>97.9085803947477</v>
      </c>
      <c r="L41" s="144">
        <f t="shared" si="1"/>
        <v>101.30000000000018</v>
      </c>
    </row>
    <row r="42" spans="2:12" ht="27" customHeight="1">
      <c r="B42" s="146" t="s">
        <v>580</v>
      </c>
      <c r="C42" s="39"/>
      <c r="D42" s="12" t="s">
        <v>305</v>
      </c>
      <c r="E42" s="12" t="s">
        <v>308</v>
      </c>
      <c r="F42" s="127" t="s">
        <v>581</v>
      </c>
      <c r="G42" s="40"/>
      <c r="H42" s="40"/>
      <c r="I42" s="144">
        <f aca="true" t="shared" si="4" ref="I42:J44">I43</f>
        <v>77.6</v>
      </c>
      <c r="J42" s="144">
        <f t="shared" si="4"/>
        <v>77.6</v>
      </c>
      <c r="K42" s="144">
        <f t="shared" si="0"/>
        <v>100</v>
      </c>
      <c r="L42" s="144">
        <f t="shared" si="1"/>
        <v>0</v>
      </c>
    </row>
    <row r="43" spans="2:12" ht="12.75">
      <c r="B43" s="41" t="s">
        <v>474</v>
      </c>
      <c r="C43" s="39"/>
      <c r="D43" s="12" t="s">
        <v>305</v>
      </c>
      <c r="E43" s="12" t="s">
        <v>308</v>
      </c>
      <c r="F43" s="127" t="s">
        <v>581</v>
      </c>
      <c r="G43" s="40" t="s">
        <v>473</v>
      </c>
      <c r="H43" s="40"/>
      <c r="I43" s="144">
        <f t="shared" si="4"/>
        <v>77.6</v>
      </c>
      <c r="J43" s="144">
        <f t="shared" si="4"/>
        <v>77.6</v>
      </c>
      <c r="K43" s="144">
        <f t="shared" si="0"/>
        <v>100</v>
      </c>
      <c r="L43" s="144">
        <f t="shared" si="1"/>
        <v>0</v>
      </c>
    </row>
    <row r="44" spans="2:12" ht="12.75">
      <c r="B44" s="80" t="s">
        <v>289</v>
      </c>
      <c r="C44" s="39"/>
      <c r="D44" s="12" t="s">
        <v>305</v>
      </c>
      <c r="E44" s="12" t="s">
        <v>308</v>
      </c>
      <c r="F44" s="127" t="s">
        <v>581</v>
      </c>
      <c r="G44" s="40" t="s">
        <v>290</v>
      </c>
      <c r="H44" s="40"/>
      <c r="I44" s="144">
        <f t="shared" si="4"/>
        <v>77.6</v>
      </c>
      <c r="J44" s="144">
        <f t="shared" si="4"/>
        <v>77.6</v>
      </c>
      <c r="K44" s="144">
        <f t="shared" si="0"/>
        <v>100</v>
      </c>
      <c r="L44" s="144">
        <f t="shared" si="1"/>
        <v>0</v>
      </c>
    </row>
    <row r="45" spans="2:12" ht="12.75">
      <c r="B45" s="13" t="s">
        <v>375</v>
      </c>
      <c r="C45" s="39"/>
      <c r="D45" s="12" t="s">
        <v>305</v>
      </c>
      <c r="E45" s="12" t="s">
        <v>308</v>
      </c>
      <c r="F45" s="127" t="s">
        <v>581</v>
      </c>
      <c r="G45" s="40" t="s">
        <v>290</v>
      </c>
      <c r="H45" s="40" t="s">
        <v>316</v>
      </c>
      <c r="I45" s="145">
        <v>77.6</v>
      </c>
      <c r="J45" s="144">
        <v>77.6</v>
      </c>
      <c r="K45" s="144">
        <f t="shared" si="0"/>
        <v>100</v>
      </c>
      <c r="L45" s="144">
        <f t="shared" si="1"/>
        <v>0</v>
      </c>
    </row>
    <row r="46" spans="2:12" ht="28.5" customHeight="1">
      <c r="B46" s="81" t="s">
        <v>654</v>
      </c>
      <c r="C46" s="78"/>
      <c r="D46" s="53">
        <v>1000</v>
      </c>
      <c r="E46" s="53">
        <v>1004</v>
      </c>
      <c r="F46" s="85" t="s">
        <v>653</v>
      </c>
      <c r="G46" s="40"/>
      <c r="H46" s="40"/>
      <c r="I46" s="144">
        <f aca="true" t="shared" si="5" ref="I46:J48">I47</f>
        <v>4766</v>
      </c>
      <c r="J46" s="144">
        <f t="shared" si="5"/>
        <v>4664.7</v>
      </c>
      <c r="K46" s="144">
        <f t="shared" si="0"/>
        <v>97.87452790600084</v>
      </c>
      <c r="L46" s="144">
        <f t="shared" si="1"/>
        <v>101.30000000000018</v>
      </c>
    </row>
    <row r="47" spans="2:12" ht="12.75">
      <c r="B47" s="41" t="s">
        <v>474</v>
      </c>
      <c r="C47" s="78"/>
      <c r="D47" s="53">
        <v>1000</v>
      </c>
      <c r="E47" s="53">
        <v>1004</v>
      </c>
      <c r="F47" s="85" t="s">
        <v>653</v>
      </c>
      <c r="G47" s="40" t="s">
        <v>473</v>
      </c>
      <c r="H47" s="40"/>
      <c r="I47" s="144">
        <f t="shared" si="5"/>
        <v>4766</v>
      </c>
      <c r="J47" s="144">
        <f t="shared" si="5"/>
        <v>4664.7</v>
      </c>
      <c r="K47" s="144">
        <f t="shared" si="0"/>
        <v>97.87452790600084</v>
      </c>
      <c r="L47" s="144">
        <f t="shared" si="1"/>
        <v>101.30000000000018</v>
      </c>
    </row>
    <row r="48" spans="2:12" ht="12.75">
      <c r="B48" s="80" t="s">
        <v>289</v>
      </c>
      <c r="C48" s="78"/>
      <c r="D48" s="53">
        <v>1000</v>
      </c>
      <c r="E48" s="53">
        <v>1004</v>
      </c>
      <c r="F48" s="85" t="s">
        <v>653</v>
      </c>
      <c r="G48" s="40" t="s">
        <v>290</v>
      </c>
      <c r="H48" s="40"/>
      <c r="I48" s="144">
        <f t="shared" si="5"/>
        <v>4766</v>
      </c>
      <c r="J48" s="144">
        <f t="shared" si="5"/>
        <v>4664.7</v>
      </c>
      <c r="K48" s="144">
        <f t="shared" si="0"/>
        <v>97.87452790600084</v>
      </c>
      <c r="L48" s="144">
        <f t="shared" si="1"/>
        <v>101.30000000000018</v>
      </c>
    </row>
    <row r="49" spans="2:12" ht="12.75">
      <c r="B49" s="31" t="s">
        <v>313</v>
      </c>
      <c r="C49" s="39"/>
      <c r="D49" s="53">
        <v>1000</v>
      </c>
      <c r="E49" s="53">
        <v>1004</v>
      </c>
      <c r="F49" s="85" t="s">
        <v>653</v>
      </c>
      <c r="G49" s="40" t="s">
        <v>290</v>
      </c>
      <c r="H49" s="40">
        <v>3</v>
      </c>
      <c r="I49" s="145">
        <v>4766</v>
      </c>
      <c r="J49" s="144">
        <v>4664.7</v>
      </c>
      <c r="K49" s="144">
        <f t="shared" si="0"/>
        <v>97.87452790600084</v>
      </c>
      <c r="L49" s="144">
        <f t="shared" si="1"/>
        <v>101.30000000000018</v>
      </c>
    </row>
    <row r="50" spans="2:12" ht="12.75">
      <c r="B50" s="21" t="s">
        <v>139</v>
      </c>
      <c r="C50" s="55" t="s">
        <v>66</v>
      </c>
      <c r="D50" s="11"/>
      <c r="E50" s="12"/>
      <c r="F50" s="12"/>
      <c r="G50" s="12"/>
      <c r="H50" s="12"/>
      <c r="I50" s="231">
        <f>I55+I136+I143+I163+I170+I187+I201</f>
        <v>44013.100000000006</v>
      </c>
      <c r="J50" s="231">
        <f>J55+J136+J143+J163+J170+J187+J201</f>
        <v>32090.399999999998</v>
      </c>
      <c r="K50" s="231">
        <f t="shared" si="0"/>
        <v>72.91101967368805</v>
      </c>
      <c r="L50" s="231">
        <f t="shared" si="1"/>
        <v>11922.700000000008</v>
      </c>
    </row>
    <row r="51" spans="2:12" ht="12.75">
      <c r="B51" s="16" t="s">
        <v>318</v>
      </c>
      <c r="C51" s="55"/>
      <c r="D51" s="11"/>
      <c r="E51" s="12"/>
      <c r="F51" s="12"/>
      <c r="G51" s="12"/>
      <c r="H51" s="12" t="s">
        <v>315</v>
      </c>
      <c r="I51" s="144">
        <f>I193</f>
        <v>797.2</v>
      </c>
      <c r="J51" s="144">
        <f>J193</f>
        <v>797.2</v>
      </c>
      <c r="K51" s="144">
        <f t="shared" si="0"/>
        <v>100</v>
      </c>
      <c r="L51" s="144">
        <f t="shared" si="1"/>
        <v>0</v>
      </c>
    </row>
    <row r="52" spans="2:12" ht="12.75">
      <c r="B52" s="16" t="s">
        <v>375</v>
      </c>
      <c r="C52" s="35"/>
      <c r="D52" s="11"/>
      <c r="E52" s="12"/>
      <c r="F52" s="12"/>
      <c r="G52" s="12"/>
      <c r="H52" s="4">
        <v>2</v>
      </c>
      <c r="I52" s="144">
        <f>I61+I63+I66+I69+I104+I108+I111+I114+I116+I120+I124+I130+I135+I142+I149+I155+I162+I169+I176+I182+I186+I194+I200+I207+I217</f>
        <v>28806.599999999995</v>
      </c>
      <c r="J52" s="144">
        <f>J61+J63+J66+J69+J104+J108+J111+J114+J116+J120+J124+J130+J135+J142+J149+J155+J162+J169+J176+J182+J186+J194+J200+J207+J217</f>
        <v>28790.199999999997</v>
      </c>
      <c r="K52" s="144">
        <f t="shared" si="0"/>
        <v>99.9430686023342</v>
      </c>
      <c r="L52" s="144">
        <f t="shared" si="1"/>
        <v>16.399999999997817</v>
      </c>
    </row>
    <row r="53" spans="2:12" ht="12.75">
      <c r="B53" s="16" t="s">
        <v>313</v>
      </c>
      <c r="C53" s="35"/>
      <c r="D53" s="11"/>
      <c r="E53" s="12"/>
      <c r="F53" s="12"/>
      <c r="G53" s="12"/>
      <c r="H53" s="4">
        <v>3</v>
      </c>
      <c r="I53" s="144">
        <f>I90+I93+I97+I100+I159</f>
        <v>12841.5</v>
      </c>
      <c r="J53" s="144">
        <f>J90+J93+J97+J100+J159</f>
        <v>1189.8</v>
      </c>
      <c r="K53" s="144">
        <f t="shared" si="0"/>
        <v>9.265272748510688</v>
      </c>
      <c r="L53" s="144">
        <f t="shared" si="1"/>
        <v>11651.7</v>
      </c>
    </row>
    <row r="54" spans="2:12" ht="12.75">
      <c r="B54" s="16" t="s">
        <v>314</v>
      </c>
      <c r="C54" s="35"/>
      <c r="D54" s="11"/>
      <c r="E54" s="12"/>
      <c r="F54" s="12"/>
      <c r="G54" s="12"/>
      <c r="H54" s="4">
        <v>4</v>
      </c>
      <c r="I54" s="144">
        <f>I86+I213+I80</f>
        <v>1567.8</v>
      </c>
      <c r="J54" s="144">
        <f>J86+J213+J80</f>
        <v>1313.1999999999998</v>
      </c>
      <c r="K54" s="144">
        <f t="shared" si="0"/>
        <v>83.76068376068375</v>
      </c>
      <c r="L54" s="144">
        <f t="shared" si="1"/>
        <v>254.60000000000014</v>
      </c>
    </row>
    <row r="55" spans="2:12" ht="12.75">
      <c r="B55" s="13" t="s">
        <v>631</v>
      </c>
      <c r="C55" s="35"/>
      <c r="D55" s="12" t="s">
        <v>274</v>
      </c>
      <c r="E55" s="12"/>
      <c r="F55" s="12"/>
      <c r="G55" s="12"/>
      <c r="H55" s="12"/>
      <c r="I55" s="144">
        <f>I56+I75+I81</f>
        <v>14091.9</v>
      </c>
      <c r="J55" s="144">
        <f>J56+J75+J81</f>
        <v>13821</v>
      </c>
      <c r="K55" s="144">
        <f t="shared" si="0"/>
        <v>98.07761905775658</v>
      </c>
      <c r="L55" s="144">
        <f t="shared" si="1"/>
        <v>270.89999999999964</v>
      </c>
    </row>
    <row r="56" spans="2:12" ht="25.5">
      <c r="B56" s="16" t="s">
        <v>296</v>
      </c>
      <c r="C56" s="30"/>
      <c r="D56" s="12" t="s">
        <v>274</v>
      </c>
      <c r="E56" s="12" t="s">
        <v>277</v>
      </c>
      <c r="F56" s="27"/>
      <c r="G56" s="12"/>
      <c r="H56" s="12"/>
      <c r="I56" s="144">
        <f>I57</f>
        <v>12802</v>
      </c>
      <c r="J56" s="144">
        <f>J57</f>
        <v>12801.7</v>
      </c>
      <c r="K56" s="144">
        <f t="shared" si="0"/>
        <v>99.99765661615373</v>
      </c>
      <c r="L56" s="144">
        <f t="shared" si="1"/>
        <v>0.2999999999992724</v>
      </c>
    </row>
    <row r="57" spans="2:12" ht="12.75">
      <c r="B57" s="13" t="s">
        <v>376</v>
      </c>
      <c r="C57" s="29"/>
      <c r="D57" s="12" t="s">
        <v>274</v>
      </c>
      <c r="E57" s="12" t="s">
        <v>277</v>
      </c>
      <c r="F57" s="36" t="s">
        <v>33</v>
      </c>
      <c r="G57" s="12"/>
      <c r="H57" s="12"/>
      <c r="I57" s="144">
        <f>I58</f>
        <v>12802</v>
      </c>
      <c r="J57" s="144">
        <f>J58</f>
        <v>12801.7</v>
      </c>
      <c r="K57" s="144">
        <f t="shared" si="0"/>
        <v>99.99765661615373</v>
      </c>
      <c r="L57" s="144">
        <f t="shared" si="1"/>
        <v>0.2999999999992724</v>
      </c>
    </row>
    <row r="58" spans="2:12" ht="12.75">
      <c r="B58" s="81" t="s">
        <v>102</v>
      </c>
      <c r="C58" s="29"/>
      <c r="D58" s="12" t="s">
        <v>274</v>
      </c>
      <c r="E58" s="12" t="s">
        <v>277</v>
      </c>
      <c r="F58" s="36" t="s">
        <v>499</v>
      </c>
      <c r="G58" s="12"/>
      <c r="H58" s="12"/>
      <c r="I58" s="144">
        <f>I59+I64+I67</f>
        <v>12802</v>
      </c>
      <c r="J58" s="144">
        <f>J59+J64+J67</f>
        <v>12801.7</v>
      </c>
      <c r="K58" s="144">
        <f t="shared" si="0"/>
        <v>99.99765661615373</v>
      </c>
      <c r="L58" s="144">
        <f t="shared" si="1"/>
        <v>0.2999999999992724</v>
      </c>
    </row>
    <row r="59" spans="2:12" ht="25.5">
      <c r="B59" s="13" t="s">
        <v>377</v>
      </c>
      <c r="C59" s="29"/>
      <c r="D59" s="12" t="s">
        <v>274</v>
      </c>
      <c r="E59" s="12" t="s">
        <v>277</v>
      </c>
      <c r="F59" s="36" t="s">
        <v>499</v>
      </c>
      <c r="G59" s="12" t="s">
        <v>20</v>
      </c>
      <c r="H59" s="12"/>
      <c r="I59" s="144">
        <f>I60+I62</f>
        <v>11051.300000000001</v>
      </c>
      <c r="J59" s="144">
        <f>J60+J62</f>
        <v>11051.2</v>
      </c>
      <c r="K59" s="144">
        <f t="shared" si="0"/>
        <v>99.99909512907983</v>
      </c>
      <c r="L59" s="144">
        <f t="shared" si="1"/>
        <v>0.1000000000003638</v>
      </c>
    </row>
    <row r="60" spans="2:12" ht="12.75">
      <c r="B60" s="13" t="s">
        <v>582</v>
      </c>
      <c r="C60" s="29"/>
      <c r="D60" s="12" t="s">
        <v>274</v>
      </c>
      <c r="E60" s="12" t="s">
        <v>277</v>
      </c>
      <c r="F60" s="36" t="s">
        <v>499</v>
      </c>
      <c r="G60" s="12" t="s">
        <v>367</v>
      </c>
      <c r="H60" s="12"/>
      <c r="I60" s="144">
        <f>I61</f>
        <v>0.6</v>
      </c>
      <c r="J60" s="144">
        <f>J61</f>
        <v>0.6</v>
      </c>
      <c r="K60" s="144">
        <f t="shared" si="0"/>
        <v>100</v>
      </c>
      <c r="L60" s="144">
        <f t="shared" si="1"/>
        <v>0</v>
      </c>
    </row>
    <row r="61" spans="2:12" ht="12.75">
      <c r="B61" s="13" t="s">
        <v>375</v>
      </c>
      <c r="C61" s="29"/>
      <c r="D61" s="12" t="s">
        <v>274</v>
      </c>
      <c r="E61" s="12" t="s">
        <v>277</v>
      </c>
      <c r="F61" s="36" t="s">
        <v>499</v>
      </c>
      <c r="G61" s="12" t="s">
        <v>367</v>
      </c>
      <c r="H61" s="12" t="s">
        <v>316</v>
      </c>
      <c r="I61" s="145">
        <v>0.6</v>
      </c>
      <c r="J61" s="144">
        <v>0.6</v>
      </c>
      <c r="K61" s="144">
        <f t="shared" si="0"/>
        <v>100</v>
      </c>
      <c r="L61" s="144">
        <f t="shared" si="1"/>
        <v>0</v>
      </c>
    </row>
    <row r="62" spans="2:12" ht="12.75">
      <c r="B62" s="13" t="s">
        <v>287</v>
      </c>
      <c r="C62" s="29"/>
      <c r="D62" s="12" t="s">
        <v>274</v>
      </c>
      <c r="E62" s="12" t="s">
        <v>277</v>
      </c>
      <c r="F62" s="36" t="s">
        <v>499</v>
      </c>
      <c r="G62" s="12" t="s">
        <v>378</v>
      </c>
      <c r="H62" s="12"/>
      <c r="I62" s="144">
        <f>I63</f>
        <v>11050.7</v>
      </c>
      <c r="J62" s="144">
        <f>J63</f>
        <v>11050.6</v>
      </c>
      <c r="K62" s="144">
        <f t="shared" si="0"/>
        <v>99.99909507994968</v>
      </c>
      <c r="L62" s="144">
        <f t="shared" si="1"/>
        <v>0.1000000000003638</v>
      </c>
    </row>
    <row r="63" spans="2:12" ht="12.75">
      <c r="B63" s="13" t="s">
        <v>375</v>
      </c>
      <c r="C63" s="29"/>
      <c r="D63" s="12" t="s">
        <v>274</v>
      </c>
      <c r="E63" s="12" t="s">
        <v>277</v>
      </c>
      <c r="F63" s="36" t="s">
        <v>499</v>
      </c>
      <c r="G63" s="12" t="s">
        <v>378</v>
      </c>
      <c r="H63" s="12">
        <v>2</v>
      </c>
      <c r="I63" s="145">
        <v>11050.7</v>
      </c>
      <c r="J63" s="144">
        <v>11050.6</v>
      </c>
      <c r="K63" s="144">
        <f t="shared" si="0"/>
        <v>99.99909507994968</v>
      </c>
      <c r="L63" s="144">
        <f t="shared" si="1"/>
        <v>0.1000000000003638</v>
      </c>
    </row>
    <row r="64" spans="2:12" ht="12.75">
      <c r="B64" s="16" t="s">
        <v>467</v>
      </c>
      <c r="C64" s="37"/>
      <c r="D64" s="12" t="s">
        <v>274</v>
      </c>
      <c r="E64" s="12" t="s">
        <v>277</v>
      </c>
      <c r="F64" s="36" t="s">
        <v>499</v>
      </c>
      <c r="G64" s="12" t="s">
        <v>381</v>
      </c>
      <c r="H64" s="12"/>
      <c r="I64" s="144">
        <f>I65</f>
        <v>1713.3</v>
      </c>
      <c r="J64" s="144">
        <f>J65</f>
        <v>1713.1</v>
      </c>
      <c r="K64" s="144">
        <f t="shared" si="0"/>
        <v>99.98832662114049</v>
      </c>
      <c r="L64" s="144">
        <f t="shared" si="1"/>
        <v>0.20000000000004547</v>
      </c>
    </row>
    <row r="65" spans="2:12" ht="12.75">
      <c r="B65" s="16" t="s">
        <v>612</v>
      </c>
      <c r="C65" s="37"/>
      <c r="D65" s="12" t="s">
        <v>274</v>
      </c>
      <c r="E65" s="12" t="s">
        <v>277</v>
      </c>
      <c r="F65" s="36" t="s">
        <v>499</v>
      </c>
      <c r="G65" s="12" t="s">
        <v>613</v>
      </c>
      <c r="H65" s="12"/>
      <c r="I65" s="144">
        <f>I66</f>
        <v>1713.3</v>
      </c>
      <c r="J65" s="144">
        <f>J66</f>
        <v>1713.1</v>
      </c>
      <c r="K65" s="144">
        <f t="shared" si="0"/>
        <v>99.98832662114049</v>
      </c>
      <c r="L65" s="144">
        <f t="shared" si="1"/>
        <v>0.20000000000004547</v>
      </c>
    </row>
    <row r="66" spans="2:12" ht="12.75">
      <c r="B66" s="13" t="s">
        <v>375</v>
      </c>
      <c r="C66" s="29"/>
      <c r="D66" s="12" t="s">
        <v>274</v>
      </c>
      <c r="E66" s="12" t="s">
        <v>277</v>
      </c>
      <c r="F66" s="36" t="s">
        <v>499</v>
      </c>
      <c r="G66" s="12" t="s">
        <v>613</v>
      </c>
      <c r="H66" s="12">
        <v>2</v>
      </c>
      <c r="I66" s="145">
        <v>1713.3</v>
      </c>
      <c r="J66" s="144">
        <v>1713.1</v>
      </c>
      <c r="K66" s="144">
        <f t="shared" si="0"/>
        <v>99.98832662114049</v>
      </c>
      <c r="L66" s="144">
        <f t="shared" si="1"/>
        <v>0.20000000000004547</v>
      </c>
    </row>
    <row r="67" spans="2:12" ht="12.75">
      <c r="B67" s="16" t="s">
        <v>297</v>
      </c>
      <c r="C67" s="37"/>
      <c r="D67" s="12" t="s">
        <v>274</v>
      </c>
      <c r="E67" s="12" t="s">
        <v>277</v>
      </c>
      <c r="F67" s="36" t="s">
        <v>499</v>
      </c>
      <c r="G67" s="12" t="s">
        <v>66</v>
      </c>
      <c r="H67" s="12"/>
      <c r="I67" s="144">
        <f>I68</f>
        <v>37.4</v>
      </c>
      <c r="J67" s="144">
        <f>J68</f>
        <v>37.4</v>
      </c>
      <c r="K67" s="144">
        <f t="shared" si="0"/>
        <v>100</v>
      </c>
      <c r="L67" s="144">
        <f t="shared" si="1"/>
        <v>0</v>
      </c>
    </row>
    <row r="68" spans="2:12" ht="12.75">
      <c r="B68" s="16" t="s">
        <v>298</v>
      </c>
      <c r="C68" s="37"/>
      <c r="D68" s="12" t="s">
        <v>274</v>
      </c>
      <c r="E68" s="12" t="s">
        <v>277</v>
      </c>
      <c r="F68" s="36" t="s">
        <v>499</v>
      </c>
      <c r="G68" s="12" t="s">
        <v>299</v>
      </c>
      <c r="H68" s="12"/>
      <c r="I68" s="144">
        <f>I69</f>
        <v>37.4</v>
      </c>
      <c r="J68" s="144">
        <f>J69</f>
        <v>37.4</v>
      </c>
      <c r="K68" s="144">
        <f t="shared" si="0"/>
        <v>100</v>
      </c>
      <c r="L68" s="144">
        <f t="shared" si="1"/>
        <v>0</v>
      </c>
    </row>
    <row r="69" spans="2:12" ht="12.75">
      <c r="B69" s="13" t="s">
        <v>375</v>
      </c>
      <c r="C69" s="29"/>
      <c r="D69" s="12" t="s">
        <v>274</v>
      </c>
      <c r="E69" s="12" t="s">
        <v>277</v>
      </c>
      <c r="F69" s="36" t="s">
        <v>499</v>
      </c>
      <c r="G69" s="12" t="s">
        <v>299</v>
      </c>
      <c r="H69" s="12">
        <v>2</v>
      </c>
      <c r="I69" s="145">
        <v>37.4</v>
      </c>
      <c r="J69" s="144">
        <v>37.4</v>
      </c>
      <c r="K69" s="144">
        <f t="shared" si="0"/>
        <v>100</v>
      </c>
      <c r="L69" s="144">
        <f t="shared" si="1"/>
        <v>0</v>
      </c>
    </row>
    <row r="70" spans="2:12" ht="12.75" hidden="1">
      <c r="B70" s="31" t="s">
        <v>478</v>
      </c>
      <c r="C70" s="39"/>
      <c r="D70" s="40" t="s">
        <v>274</v>
      </c>
      <c r="E70" s="40" t="s">
        <v>277</v>
      </c>
      <c r="F70" s="36" t="s">
        <v>258</v>
      </c>
      <c r="G70" s="12"/>
      <c r="H70" s="12"/>
      <c r="I70" s="145">
        <v>0</v>
      </c>
      <c r="J70" s="144"/>
      <c r="K70" s="144" t="e">
        <f t="shared" si="0"/>
        <v>#DIV/0!</v>
      </c>
      <c r="L70" s="144">
        <f t="shared" si="1"/>
        <v>0</v>
      </c>
    </row>
    <row r="71" spans="2:12" ht="25.5" hidden="1">
      <c r="B71" s="31" t="s">
        <v>257</v>
      </c>
      <c r="C71" s="39"/>
      <c r="D71" s="40" t="s">
        <v>274</v>
      </c>
      <c r="E71" s="40" t="s">
        <v>277</v>
      </c>
      <c r="F71" s="36" t="s">
        <v>500</v>
      </c>
      <c r="G71" s="12"/>
      <c r="H71" s="12"/>
      <c r="I71" s="145">
        <v>0</v>
      </c>
      <c r="J71" s="144"/>
      <c r="K71" s="144" t="e">
        <f t="shared" si="0"/>
        <v>#DIV/0!</v>
      </c>
      <c r="L71" s="144">
        <f t="shared" si="1"/>
        <v>0</v>
      </c>
    </row>
    <row r="72" spans="2:12" ht="12.75" hidden="1">
      <c r="B72" s="41" t="s">
        <v>467</v>
      </c>
      <c r="C72" s="39"/>
      <c r="D72" s="40" t="s">
        <v>274</v>
      </c>
      <c r="E72" s="40" t="s">
        <v>277</v>
      </c>
      <c r="F72" s="36" t="s">
        <v>500</v>
      </c>
      <c r="G72" s="12" t="s">
        <v>381</v>
      </c>
      <c r="H72" s="12"/>
      <c r="I72" s="145">
        <v>0</v>
      </c>
      <c r="J72" s="144"/>
      <c r="K72" s="144" t="e">
        <f t="shared" si="0"/>
        <v>#DIV/0!</v>
      </c>
      <c r="L72" s="144">
        <f t="shared" si="1"/>
        <v>0</v>
      </c>
    </row>
    <row r="73" spans="2:12" ht="12.75" hidden="1">
      <c r="B73" s="16" t="s">
        <v>612</v>
      </c>
      <c r="C73" s="39"/>
      <c r="D73" s="40" t="s">
        <v>274</v>
      </c>
      <c r="E73" s="40" t="s">
        <v>277</v>
      </c>
      <c r="F73" s="36" t="s">
        <v>500</v>
      </c>
      <c r="G73" s="12" t="s">
        <v>613</v>
      </c>
      <c r="H73" s="12"/>
      <c r="I73" s="145">
        <v>0</v>
      </c>
      <c r="J73" s="144"/>
      <c r="K73" s="144" t="e">
        <f aca="true" t="shared" si="6" ref="K73:K131">J73/I73*100</f>
        <v>#DIV/0!</v>
      </c>
      <c r="L73" s="144">
        <f aca="true" t="shared" si="7" ref="L73:L131">I73-J73</f>
        <v>0</v>
      </c>
    </row>
    <row r="74" spans="2:12" ht="12.75" hidden="1">
      <c r="B74" s="31" t="s">
        <v>375</v>
      </c>
      <c r="C74" s="39"/>
      <c r="D74" s="40" t="s">
        <v>274</v>
      </c>
      <c r="E74" s="40" t="s">
        <v>277</v>
      </c>
      <c r="F74" s="36" t="s">
        <v>500</v>
      </c>
      <c r="G74" s="12" t="s">
        <v>613</v>
      </c>
      <c r="H74" s="12" t="s">
        <v>316</v>
      </c>
      <c r="I74" s="145">
        <v>0</v>
      </c>
      <c r="J74" s="144"/>
      <c r="K74" s="144" t="e">
        <f t="shared" si="6"/>
        <v>#DIV/0!</v>
      </c>
      <c r="L74" s="144">
        <f t="shared" si="7"/>
        <v>0</v>
      </c>
    </row>
    <row r="75" spans="2:12" ht="12.75">
      <c r="B75" s="31" t="s">
        <v>321</v>
      </c>
      <c r="C75" s="39"/>
      <c r="D75" s="40" t="s">
        <v>274</v>
      </c>
      <c r="E75" s="40" t="s">
        <v>320</v>
      </c>
      <c r="F75" s="54"/>
      <c r="G75" s="12"/>
      <c r="H75" s="12"/>
      <c r="I75" s="144">
        <f aca="true" t="shared" si="8" ref="I75:J79">I76</f>
        <v>2.1</v>
      </c>
      <c r="J75" s="144">
        <f t="shared" si="8"/>
        <v>2.1</v>
      </c>
      <c r="K75" s="144">
        <f t="shared" si="6"/>
        <v>100</v>
      </c>
      <c r="L75" s="144">
        <f t="shared" si="7"/>
        <v>0</v>
      </c>
    </row>
    <row r="76" spans="2:12" ht="12.75">
      <c r="B76" s="13" t="s">
        <v>376</v>
      </c>
      <c r="C76" s="29"/>
      <c r="D76" s="12" t="s">
        <v>274</v>
      </c>
      <c r="E76" s="12" t="s">
        <v>320</v>
      </c>
      <c r="F76" s="36" t="s">
        <v>33</v>
      </c>
      <c r="G76" s="12"/>
      <c r="H76" s="12"/>
      <c r="I76" s="144">
        <f t="shared" si="8"/>
        <v>2.1</v>
      </c>
      <c r="J76" s="144">
        <f t="shared" si="8"/>
        <v>2.1</v>
      </c>
      <c r="K76" s="144">
        <f t="shared" si="6"/>
        <v>100</v>
      </c>
      <c r="L76" s="144">
        <f t="shared" si="7"/>
        <v>0</v>
      </c>
    </row>
    <row r="77" spans="2:12" ht="25.5">
      <c r="B77" s="31" t="s">
        <v>621</v>
      </c>
      <c r="C77" s="39"/>
      <c r="D77" s="40" t="s">
        <v>274</v>
      </c>
      <c r="E77" s="40" t="s">
        <v>320</v>
      </c>
      <c r="F77" s="54" t="s">
        <v>322</v>
      </c>
      <c r="G77" s="12"/>
      <c r="H77" s="12"/>
      <c r="I77" s="144">
        <f t="shared" si="8"/>
        <v>2.1</v>
      </c>
      <c r="J77" s="144">
        <f t="shared" si="8"/>
        <v>2.1</v>
      </c>
      <c r="K77" s="144">
        <f t="shared" si="6"/>
        <v>100</v>
      </c>
      <c r="L77" s="144">
        <f t="shared" si="7"/>
        <v>0</v>
      </c>
    </row>
    <row r="78" spans="2:12" ht="12.75">
      <c r="B78" s="41" t="s">
        <v>467</v>
      </c>
      <c r="C78" s="39"/>
      <c r="D78" s="40" t="s">
        <v>274</v>
      </c>
      <c r="E78" s="40" t="s">
        <v>320</v>
      </c>
      <c r="F78" s="54" t="s">
        <v>322</v>
      </c>
      <c r="G78" s="12" t="s">
        <v>381</v>
      </c>
      <c r="H78" s="12"/>
      <c r="I78" s="144">
        <f t="shared" si="8"/>
        <v>2.1</v>
      </c>
      <c r="J78" s="144">
        <f t="shared" si="8"/>
        <v>2.1</v>
      </c>
      <c r="K78" s="144">
        <f t="shared" si="6"/>
        <v>100</v>
      </c>
      <c r="L78" s="144">
        <f t="shared" si="7"/>
        <v>0</v>
      </c>
    </row>
    <row r="79" spans="2:12" ht="12.75">
      <c r="B79" s="16" t="s">
        <v>612</v>
      </c>
      <c r="C79" s="39"/>
      <c r="D79" s="40" t="s">
        <v>274</v>
      </c>
      <c r="E79" s="40" t="s">
        <v>320</v>
      </c>
      <c r="F79" s="54" t="s">
        <v>322</v>
      </c>
      <c r="G79" s="12" t="s">
        <v>613</v>
      </c>
      <c r="H79" s="12"/>
      <c r="I79" s="144">
        <f t="shared" si="8"/>
        <v>2.1</v>
      </c>
      <c r="J79" s="144">
        <f t="shared" si="8"/>
        <v>2.1</v>
      </c>
      <c r="K79" s="144">
        <f t="shared" si="6"/>
        <v>100</v>
      </c>
      <c r="L79" s="144">
        <f t="shared" si="7"/>
        <v>0</v>
      </c>
    </row>
    <row r="80" spans="2:12" ht="12.75">
      <c r="B80" s="31" t="s">
        <v>314</v>
      </c>
      <c r="C80" s="39"/>
      <c r="D80" s="40" t="s">
        <v>274</v>
      </c>
      <c r="E80" s="40" t="s">
        <v>320</v>
      </c>
      <c r="F80" s="54" t="s">
        <v>322</v>
      </c>
      <c r="G80" s="12" t="s">
        <v>613</v>
      </c>
      <c r="H80" s="12" t="s">
        <v>317</v>
      </c>
      <c r="I80" s="145">
        <v>2.1</v>
      </c>
      <c r="J80" s="144">
        <v>2.1</v>
      </c>
      <c r="K80" s="144">
        <f t="shared" si="6"/>
        <v>100</v>
      </c>
      <c r="L80" s="144">
        <f t="shared" si="7"/>
        <v>0</v>
      </c>
    </row>
    <row r="81" spans="2:12" ht="12.75">
      <c r="B81" s="16" t="s">
        <v>355</v>
      </c>
      <c r="C81" s="37"/>
      <c r="D81" s="12" t="s">
        <v>274</v>
      </c>
      <c r="E81" s="12" t="s">
        <v>346</v>
      </c>
      <c r="F81" s="27"/>
      <c r="G81" s="12"/>
      <c r="H81" s="12"/>
      <c r="I81" s="144">
        <f>I82+I125+I131</f>
        <v>1287.8</v>
      </c>
      <c r="J81" s="144">
        <f>J82+J125+J131</f>
        <v>1017.1999999999998</v>
      </c>
      <c r="K81" s="144">
        <f t="shared" si="6"/>
        <v>78.98742040689547</v>
      </c>
      <c r="L81" s="144">
        <f t="shared" si="7"/>
        <v>270.60000000000014</v>
      </c>
    </row>
    <row r="82" spans="2:12" ht="12.75">
      <c r="B82" s="16" t="s">
        <v>376</v>
      </c>
      <c r="C82" s="37"/>
      <c r="D82" s="12" t="s">
        <v>274</v>
      </c>
      <c r="E82" s="12" t="s">
        <v>346</v>
      </c>
      <c r="F82" s="36" t="s">
        <v>33</v>
      </c>
      <c r="G82" s="12"/>
      <c r="H82" s="12"/>
      <c r="I82" s="144">
        <f>I83+I87+I94+I101+I105+I117+I121</f>
        <v>1176.2</v>
      </c>
      <c r="J82" s="144">
        <f>J83+J87+J94+J101+J105+J117+J121</f>
        <v>921.5999999999998</v>
      </c>
      <c r="K82" s="144">
        <f t="shared" si="6"/>
        <v>78.35402142492771</v>
      </c>
      <c r="L82" s="144">
        <f t="shared" si="7"/>
        <v>254.60000000000025</v>
      </c>
    </row>
    <row r="83" spans="2:12" ht="12.75">
      <c r="B83" s="135" t="s">
        <v>608</v>
      </c>
      <c r="C83" s="37"/>
      <c r="D83" s="12" t="s">
        <v>274</v>
      </c>
      <c r="E83" s="12" t="s">
        <v>346</v>
      </c>
      <c r="F83" s="123" t="s">
        <v>396</v>
      </c>
      <c r="G83" s="12"/>
      <c r="H83" s="12"/>
      <c r="I83" s="144">
        <f aca="true" t="shared" si="9" ref="I83:J85">I84</f>
        <v>531</v>
      </c>
      <c r="J83" s="144">
        <f t="shared" si="9"/>
        <v>276.4</v>
      </c>
      <c r="K83" s="144">
        <f t="shared" si="6"/>
        <v>52.05273069679849</v>
      </c>
      <c r="L83" s="144">
        <f t="shared" si="7"/>
        <v>254.60000000000002</v>
      </c>
    </row>
    <row r="84" spans="2:12" ht="12.75">
      <c r="B84" s="41" t="s">
        <v>467</v>
      </c>
      <c r="C84" s="37"/>
      <c r="D84" s="12" t="s">
        <v>274</v>
      </c>
      <c r="E84" s="12" t="s">
        <v>346</v>
      </c>
      <c r="F84" s="123" t="s">
        <v>396</v>
      </c>
      <c r="G84" s="12" t="s">
        <v>381</v>
      </c>
      <c r="H84" s="12"/>
      <c r="I84" s="144">
        <f t="shared" si="9"/>
        <v>531</v>
      </c>
      <c r="J84" s="144">
        <f t="shared" si="9"/>
        <v>276.4</v>
      </c>
      <c r="K84" s="144">
        <f t="shared" si="6"/>
        <v>52.05273069679849</v>
      </c>
      <c r="L84" s="144">
        <f t="shared" si="7"/>
        <v>254.60000000000002</v>
      </c>
    </row>
    <row r="85" spans="2:12" ht="12.75">
      <c r="B85" s="16" t="s">
        <v>612</v>
      </c>
      <c r="C85" s="37"/>
      <c r="D85" s="12" t="s">
        <v>274</v>
      </c>
      <c r="E85" s="12" t="s">
        <v>346</v>
      </c>
      <c r="F85" s="123" t="s">
        <v>396</v>
      </c>
      <c r="G85" s="12" t="s">
        <v>613</v>
      </c>
      <c r="H85" s="12"/>
      <c r="I85" s="144">
        <f t="shared" si="9"/>
        <v>531</v>
      </c>
      <c r="J85" s="144">
        <f t="shared" si="9"/>
        <v>276.4</v>
      </c>
      <c r="K85" s="144">
        <f t="shared" si="6"/>
        <v>52.05273069679849</v>
      </c>
      <c r="L85" s="144">
        <f t="shared" si="7"/>
        <v>254.60000000000002</v>
      </c>
    </row>
    <row r="86" spans="2:12" ht="12.75">
      <c r="B86" s="13" t="s">
        <v>314</v>
      </c>
      <c r="C86" s="37"/>
      <c r="D86" s="12" t="s">
        <v>274</v>
      </c>
      <c r="E86" s="12" t="s">
        <v>346</v>
      </c>
      <c r="F86" s="123" t="s">
        <v>396</v>
      </c>
      <c r="G86" s="12" t="s">
        <v>613</v>
      </c>
      <c r="H86" s="12" t="s">
        <v>317</v>
      </c>
      <c r="I86" s="145">
        <v>531</v>
      </c>
      <c r="J86" s="144">
        <v>276.4</v>
      </c>
      <c r="K86" s="144">
        <f t="shared" si="6"/>
        <v>52.05273069679849</v>
      </c>
      <c r="L86" s="144">
        <f t="shared" si="7"/>
        <v>254.60000000000002</v>
      </c>
    </row>
    <row r="87" spans="2:12" ht="25.5">
      <c r="B87" s="81" t="s">
        <v>520</v>
      </c>
      <c r="C87" s="37"/>
      <c r="D87" s="12" t="s">
        <v>274</v>
      </c>
      <c r="E87" s="12" t="s">
        <v>346</v>
      </c>
      <c r="F87" s="36" t="s">
        <v>259</v>
      </c>
      <c r="G87" s="12"/>
      <c r="H87" s="12"/>
      <c r="I87" s="144">
        <f>I88+I91</f>
        <v>250.2</v>
      </c>
      <c r="J87" s="144">
        <f>J88+J91</f>
        <v>250.2</v>
      </c>
      <c r="K87" s="144">
        <f t="shared" si="6"/>
        <v>100</v>
      </c>
      <c r="L87" s="144">
        <f t="shared" si="7"/>
        <v>0</v>
      </c>
    </row>
    <row r="88" spans="2:12" ht="25.5">
      <c r="B88" s="13" t="s">
        <v>377</v>
      </c>
      <c r="C88" s="29"/>
      <c r="D88" s="12" t="s">
        <v>274</v>
      </c>
      <c r="E88" s="12" t="s">
        <v>346</v>
      </c>
      <c r="F88" s="36" t="s">
        <v>259</v>
      </c>
      <c r="G88" s="12" t="s">
        <v>20</v>
      </c>
      <c r="H88" s="12"/>
      <c r="I88" s="144">
        <f>I89</f>
        <v>222</v>
      </c>
      <c r="J88" s="144">
        <f>J89</f>
        <v>222</v>
      </c>
      <c r="K88" s="144">
        <f t="shared" si="6"/>
        <v>100</v>
      </c>
      <c r="L88" s="144">
        <f t="shared" si="7"/>
        <v>0</v>
      </c>
    </row>
    <row r="89" spans="2:12" ht="12.75">
      <c r="B89" s="13" t="s">
        <v>287</v>
      </c>
      <c r="C89" s="29"/>
      <c r="D89" s="12" t="s">
        <v>274</v>
      </c>
      <c r="E89" s="12" t="s">
        <v>346</v>
      </c>
      <c r="F89" s="36" t="s">
        <v>259</v>
      </c>
      <c r="G89" s="12" t="s">
        <v>378</v>
      </c>
      <c r="H89" s="12"/>
      <c r="I89" s="144">
        <f>I90</f>
        <v>222</v>
      </c>
      <c r="J89" s="144">
        <f>J90</f>
        <v>222</v>
      </c>
      <c r="K89" s="144">
        <f t="shared" si="6"/>
        <v>100</v>
      </c>
      <c r="L89" s="144">
        <f t="shared" si="7"/>
        <v>0</v>
      </c>
    </row>
    <row r="90" spans="2:12" ht="12.75">
      <c r="B90" s="13" t="s">
        <v>313</v>
      </c>
      <c r="C90" s="29"/>
      <c r="D90" s="12" t="s">
        <v>274</v>
      </c>
      <c r="E90" s="12" t="s">
        <v>346</v>
      </c>
      <c r="F90" s="36" t="s">
        <v>259</v>
      </c>
      <c r="G90" s="12" t="s">
        <v>378</v>
      </c>
      <c r="H90" s="12">
        <v>3</v>
      </c>
      <c r="I90" s="145">
        <v>222</v>
      </c>
      <c r="J90" s="144">
        <v>222</v>
      </c>
      <c r="K90" s="144">
        <f t="shared" si="6"/>
        <v>100</v>
      </c>
      <c r="L90" s="144">
        <f t="shared" si="7"/>
        <v>0</v>
      </c>
    </row>
    <row r="91" spans="2:12" ht="12.75">
      <c r="B91" s="16" t="s">
        <v>467</v>
      </c>
      <c r="C91" s="37"/>
      <c r="D91" s="12" t="s">
        <v>274</v>
      </c>
      <c r="E91" s="12" t="s">
        <v>346</v>
      </c>
      <c r="F91" s="36" t="s">
        <v>259</v>
      </c>
      <c r="G91" s="12" t="s">
        <v>381</v>
      </c>
      <c r="H91" s="12"/>
      <c r="I91" s="144">
        <f>I92</f>
        <v>28.2</v>
      </c>
      <c r="J91" s="144">
        <f>J92</f>
        <v>28.2</v>
      </c>
      <c r="K91" s="144">
        <f t="shared" si="6"/>
        <v>100</v>
      </c>
      <c r="L91" s="144">
        <f t="shared" si="7"/>
        <v>0</v>
      </c>
    </row>
    <row r="92" spans="2:12" ht="12.75">
      <c r="B92" s="16" t="s">
        <v>612</v>
      </c>
      <c r="C92" s="37"/>
      <c r="D92" s="12" t="s">
        <v>274</v>
      </c>
      <c r="E92" s="12" t="s">
        <v>346</v>
      </c>
      <c r="F92" s="36" t="s">
        <v>259</v>
      </c>
      <c r="G92" s="12" t="s">
        <v>613</v>
      </c>
      <c r="H92" s="12"/>
      <c r="I92" s="144">
        <f>I93</f>
        <v>28.2</v>
      </c>
      <c r="J92" s="144">
        <f>J93</f>
        <v>28.2</v>
      </c>
      <c r="K92" s="144">
        <f t="shared" si="6"/>
        <v>100</v>
      </c>
      <c r="L92" s="144">
        <f t="shared" si="7"/>
        <v>0</v>
      </c>
    </row>
    <row r="93" spans="2:12" ht="12.75">
      <c r="B93" s="13" t="s">
        <v>313</v>
      </c>
      <c r="C93" s="29"/>
      <c r="D93" s="12" t="s">
        <v>274</v>
      </c>
      <c r="E93" s="12" t="s">
        <v>346</v>
      </c>
      <c r="F93" s="36" t="s">
        <v>259</v>
      </c>
      <c r="G93" s="12" t="s">
        <v>613</v>
      </c>
      <c r="H93" s="12">
        <v>3</v>
      </c>
      <c r="I93" s="145">
        <v>28.2</v>
      </c>
      <c r="J93" s="144">
        <v>28.2</v>
      </c>
      <c r="K93" s="144">
        <f t="shared" si="6"/>
        <v>100</v>
      </c>
      <c r="L93" s="144">
        <f t="shared" si="7"/>
        <v>0</v>
      </c>
    </row>
    <row r="94" spans="2:12" ht="12.75">
      <c r="B94" s="81" t="s">
        <v>523</v>
      </c>
      <c r="C94" s="37"/>
      <c r="D94" s="12" t="s">
        <v>274</v>
      </c>
      <c r="E94" s="12" t="s">
        <v>346</v>
      </c>
      <c r="F94" s="36" t="s">
        <v>260</v>
      </c>
      <c r="G94" s="12"/>
      <c r="H94" s="12"/>
      <c r="I94" s="144">
        <f>I95+I98</f>
        <v>249.9</v>
      </c>
      <c r="J94" s="144">
        <f>J95+J98</f>
        <v>249.9</v>
      </c>
      <c r="K94" s="144">
        <f t="shared" si="6"/>
        <v>100</v>
      </c>
      <c r="L94" s="144">
        <f t="shared" si="7"/>
        <v>0</v>
      </c>
    </row>
    <row r="95" spans="2:12" ht="25.5">
      <c r="B95" s="13" t="s">
        <v>377</v>
      </c>
      <c r="C95" s="29"/>
      <c r="D95" s="12" t="s">
        <v>274</v>
      </c>
      <c r="E95" s="12" t="s">
        <v>346</v>
      </c>
      <c r="F95" s="36" t="s">
        <v>260</v>
      </c>
      <c r="G95" s="12" t="s">
        <v>20</v>
      </c>
      <c r="H95" s="12"/>
      <c r="I95" s="144">
        <f>I96</f>
        <v>225.5</v>
      </c>
      <c r="J95" s="144">
        <f>J96</f>
        <v>225.5</v>
      </c>
      <c r="K95" s="144">
        <f t="shared" si="6"/>
        <v>100</v>
      </c>
      <c r="L95" s="144">
        <f t="shared" si="7"/>
        <v>0</v>
      </c>
    </row>
    <row r="96" spans="2:12" ht="12.75">
      <c r="B96" s="13" t="s">
        <v>287</v>
      </c>
      <c r="C96" s="29"/>
      <c r="D96" s="12" t="s">
        <v>274</v>
      </c>
      <c r="E96" s="12" t="s">
        <v>346</v>
      </c>
      <c r="F96" s="36" t="s">
        <v>260</v>
      </c>
      <c r="G96" s="12" t="s">
        <v>378</v>
      </c>
      <c r="H96" s="12"/>
      <c r="I96" s="144">
        <f>I97</f>
        <v>225.5</v>
      </c>
      <c r="J96" s="144">
        <f>J97</f>
        <v>225.5</v>
      </c>
      <c r="K96" s="144">
        <f t="shared" si="6"/>
        <v>100</v>
      </c>
      <c r="L96" s="144">
        <f t="shared" si="7"/>
        <v>0</v>
      </c>
    </row>
    <row r="97" spans="2:12" ht="12.75">
      <c r="B97" s="13" t="s">
        <v>313</v>
      </c>
      <c r="C97" s="29"/>
      <c r="D97" s="12" t="s">
        <v>274</v>
      </c>
      <c r="E97" s="12" t="s">
        <v>346</v>
      </c>
      <c r="F97" s="36" t="s">
        <v>260</v>
      </c>
      <c r="G97" s="12" t="s">
        <v>378</v>
      </c>
      <c r="H97" s="12">
        <v>3</v>
      </c>
      <c r="I97" s="145">
        <v>225.5</v>
      </c>
      <c r="J97" s="144">
        <v>225.5</v>
      </c>
      <c r="K97" s="144">
        <f t="shared" si="6"/>
        <v>100</v>
      </c>
      <c r="L97" s="144">
        <f t="shared" si="7"/>
        <v>0</v>
      </c>
    </row>
    <row r="98" spans="2:12" ht="12.75">
      <c r="B98" s="16" t="s">
        <v>467</v>
      </c>
      <c r="C98" s="37"/>
      <c r="D98" s="12" t="s">
        <v>274</v>
      </c>
      <c r="E98" s="12" t="s">
        <v>346</v>
      </c>
      <c r="F98" s="36" t="s">
        <v>260</v>
      </c>
      <c r="G98" s="12" t="s">
        <v>381</v>
      </c>
      <c r="H98" s="12"/>
      <c r="I98" s="144">
        <f>I99</f>
        <v>24.4</v>
      </c>
      <c r="J98" s="144">
        <f>J99</f>
        <v>24.4</v>
      </c>
      <c r="K98" s="144">
        <f t="shared" si="6"/>
        <v>100</v>
      </c>
      <c r="L98" s="144">
        <f t="shared" si="7"/>
        <v>0</v>
      </c>
    </row>
    <row r="99" spans="2:12" ht="12.75">
      <c r="B99" s="16" t="s">
        <v>612</v>
      </c>
      <c r="C99" s="37"/>
      <c r="D99" s="12" t="s">
        <v>274</v>
      </c>
      <c r="E99" s="12" t="s">
        <v>346</v>
      </c>
      <c r="F99" s="36" t="s">
        <v>260</v>
      </c>
      <c r="G99" s="12" t="s">
        <v>613</v>
      </c>
      <c r="H99" s="12"/>
      <c r="I99" s="144">
        <f>I100</f>
        <v>24.4</v>
      </c>
      <c r="J99" s="144">
        <f>J100</f>
        <v>24.4</v>
      </c>
      <c r="K99" s="144">
        <f t="shared" si="6"/>
        <v>100</v>
      </c>
      <c r="L99" s="144">
        <f t="shared" si="7"/>
        <v>0</v>
      </c>
    </row>
    <row r="100" spans="2:12" ht="12.75">
      <c r="B100" s="13" t="s">
        <v>313</v>
      </c>
      <c r="C100" s="29"/>
      <c r="D100" s="12" t="s">
        <v>274</v>
      </c>
      <c r="E100" s="12" t="s">
        <v>346</v>
      </c>
      <c r="F100" s="36" t="s">
        <v>260</v>
      </c>
      <c r="G100" s="12" t="s">
        <v>613</v>
      </c>
      <c r="H100" s="12">
        <v>3</v>
      </c>
      <c r="I100" s="145">
        <v>24.4</v>
      </c>
      <c r="J100" s="144">
        <v>24.4</v>
      </c>
      <c r="K100" s="144">
        <f t="shared" si="6"/>
        <v>100</v>
      </c>
      <c r="L100" s="144">
        <f t="shared" si="7"/>
        <v>0</v>
      </c>
    </row>
    <row r="101" spans="2:12" ht="25.5">
      <c r="B101" s="81" t="s">
        <v>153</v>
      </c>
      <c r="C101" s="35"/>
      <c r="D101" s="12" t="s">
        <v>274</v>
      </c>
      <c r="E101" s="12" t="s">
        <v>346</v>
      </c>
      <c r="F101" s="36" t="s">
        <v>32</v>
      </c>
      <c r="G101" s="12"/>
      <c r="H101" s="12"/>
      <c r="I101" s="144">
        <f aca="true" t="shared" si="10" ref="I101:J103">I102</f>
        <v>5.1</v>
      </c>
      <c r="J101" s="144">
        <f t="shared" si="10"/>
        <v>5.1</v>
      </c>
      <c r="K101" s="144">
        <f t="shared" si="6"/>
        <v>100</v>
      </c>
      <c r="L101" s="144">
        <f t="shared" si="7"/>
        <v>0</v>
      </c>
    </row>
    <row r="102" spans="2:12" ht="12.75">
      <c r="B102" s="16" t="s">
        <v>467</v>
      </c>
      <c r="C102" s="37"/>
      <c r="D102" s="12" t="s">
        <v>274</v>
      </c>
      <c r="E102" s="12" t="s">
        <v>346</v>
      </c>
      <c r="F102" s="36" t="s">
        <v>32</v>
      </c>
      <c r="G102" s="12" t="s">
        <v>381</v>
      </c>
      <c r="H102" s="12"/>
      <c r="I102" s="144">
        <f t="shared" si="10"/>
        <v>5.1</v>
      </c>
      <c r="J102" s="144">
        <f t="shared" si="10"/>
        <v>5.1</v>
      </c>
      <c r="K102" s="144">
        <f t="shared" si="6"/>
        <v>100</v>
      </c>
      <c r="L102" s="144">
        <f t="shared" si="7"/>
        <v>0</v>
      </c>
    </row>
    <row r="103" spans="2:12" ht="12.75">
      <c r="B103" s="16" t="s">
        <v>612</v>
      </c>
      <c r="C103" s="37"/>
      <c r="D103" s="12" t="s">
        <v>274</v>
      </c>
      <c r="E103" s="12" t="s">
        <v>346</v>
      </c>
      <c r="F103" s="36" t="s">
        <v>32</v>
      </c>
      <c r="G103" s="12" t="s">
        <v>613</v>
      </c>
      <c r="H103" s="12"/>
      <c r="I103" s="144">
        <f t="shared" si="10"/>
        <v>5.1</v>
      </c>
      <c r="J103" s="144">
        <f t="shared" si="10"/>
        <v>5.1</v>
      </c>
      <c r="K103" s="144">
        <f t="shared" si="6"/>
        <v>100</v>
      </c>
      <c r="L103" s="144">
        <f t="shared" si="7"/>
        <v>0</v>
      </c>
    </row>
    <row r="104" spans="2:12" ht="12.75">
      <c r="B104" s="13" t="s">
        <v>375</v>
      </c>
      <c r="C104" s="37"/>
      <c r="D104" s="12" t="s">
        <v>274</v>
      </c>
      <c r="E104" s="12" t="s">
        <v>346</v>
      </c>
      <c r="F104" s="36" t="s">
        <v>32</v>
      </c>
      <c r="G104" s="12" t="s">
        <v>613</v>
      </c>
      <c r="H104" s="12">
        <v>2</v>
      </c>
      <c r="I104" s="145">
        <v>5.1</v>
      </c>
      <c r="J104" s="144">
        <v>5.1</v>
      </c>
      <c r="K104" s="144">
        <f t="shared" si="6"/>
        <v>100</v>
      </c>
      <c r="L104" s="144">
        <f t="shared" si="7"/>
        <v>0</v>
      </c>
    </row>
    <row r="105" spans="2:12" ht="12.75">
      <c r="B105" s="13" t="s">
        <v>154</v>
      </c>
      <c r="C105" s="29"/>
      <c r="D105" s="12" t="s">
        <v>274</v>
      </c>
      <c r="E105" s="12" t="s">
        <v>346</v>
      </c>
      <c r="F105" s="36" t="s">
        <v>261</v>
      </c>
      <c r="G105" s="12"/>
      <c r="H105" s="12"/>
      <c r="I105" s="144">
        <f>I106+I109+I112</f>
        <v>85.8</v>
      </c>
      <c r="J105" s="144">
        <f>J106+J109+J112</f>
        <v>85.8</v>
      </c>
      <c r="K105" s="144">
        <f t="shared" si="6"/>
        <v>100</v>
      </c>
      <c r="L105" s="144">
        <f t="shared" si="7"/>
        <v>0</v>
      </c>
    </row>
    <row r="106" spans="2:12" ht="25.5">
      <c r="B106" s="13" t="s">
        <v>377</v>
      </c>
      <c r="C106" s="29"/>
      <c r="D106" s="12" t="s">
        <v>274</v>
      </c>
      <c r="E106" s="12" t="s">
        <v>346</v>
      </c>
      <c r="F106" s="36" t="s">
        <v>261</v>
      </c>
      <c r="G106" s="12" t="s">
        <v>20</v>
      </c>
      <c r="H106" s="12"/>
      <c r="I106" s="144">
        <f>I107</f>
        <v>10.4</v>
      </c>
      <c r="J106" s="144">
        <f>J107</f>
        <v>10.4</v>
      </c>
      <c r="K106" s="144">
        <f t="shared" si="6"/>
        <v>100</v>
      </c>
      <c r="L106" s="144">
        <f t="shared" si="7"/>
        <v>0</v>
      </c>
    </row>
    <row r="107" spans="2:12" ht="12.75">
      <c r="B107" s="13" t="s">
        <v>287</v>
      </c>
      <c r="C107" s="29"/>
      <c r="D107" s="12" t="s">
        <v>274</v>
      </c>
      <c r="E107" s="12" t="s">
        <v>346</v>
      </c>
      <c r="F107" s="36" t="s">
        <v>261</v>
      </c>
      <c r="G107" s="12" t="s">
        <v>378</v>
      </c>
      <c r="H107" s="12"/>
      <c r="I107" s="144">
        <f>I108</f>
        <v>10.4</v>
      </c>
      <c r="J107" s="144">
        <f>J108</f>
        <v>10.4</v>
      </c>
      <c r="K107" s="144">
        <f t="shared" si="6"/>
        <v>100</v>
      </c>
      <c r="L107" s="144">
        <f t="shared" si="7"/>
        <v>0</v>
      </c>
    </row>
    <row r="108" spans="2:12" ht="12.75">
      <c r="B108" s="13" t="s">
        <v>375</v>
      </c>
      <c r="C108" s="29"/>
      <c r="D108" s="12" t="s">
        <v>274</v>
      </c>
      <c r="E108" s="12" t="s">
        <v>346</v>
      </c>
      <c r="F108" s="36" t="s">
        <v>261</v>
      </c>
      <c r="G108" s="12" t="s">
        <v>378</v>
      </c>
      <c r="H108" s="12">
        <v>2</v>
      </c>
      <c r="I108" s="145">
        <v>10.4</v>
      </c>
      <c r="J108" s="144">
        <v>10.4</v>
      </c>
      <c r="K108" s="144">
        <f t="shared" si="6"/>
        <v>100</v>
      </c>
      <c r="L108" s="144">
        <f t="shared" si="7"/>
        <v>0</v>
      </c>
    </row>
    <row r="109" spans="2:12" ht="12.75">
      <c r="B109" s="16" t="s">
        <v>467</v>
      </c>
      <c r="C109" s="37"/>
      <c r="D109" s="12" t="s">
        <v>274</v>
      </c>
      <c r="E109" s="12" t="s">
        <v>346</v>
      </c>
      <c r="F109" s="36" t="s">
        <v>261</v>
      </c>
      <c r="G109" s="12" t="s">
        <v>381</v>
      </c>
      <c r="H109" s="12"/>
      <c r="I109" s="144">
        <f>I110</f>
        <v>54.6</v>
      </c>
      <c r="J109" s="144">
        <f>J110</f>
        <v>54.6</v>
      </c>
      <c r="K109" s="144">
        <f t="shared" si="6"/>
        <v>100</v>
      </c>
      <c r="L109" s="144">
        <f t="shared" si="7"/>
        <v>0</v>
      </c>
    </row>
    <row r="110" spans="2:12" ht="12.75">
      <c r="B110" s="16" t="s">
        <v>612</v>
      </c>
      <c r="C110" s="37"/>
      <c r="D110" s="12" t="s">
        <v>274</v>
      </c>
      <c r="E110" s="12" t="s">
        <v>346</v>
      </c>
      <c r="F110" s="36" t="s">
        <v>261</v>
      </c>
      <c r="G110" s="12" t="s">
        <v>613</v>
      </c>
      <c r="H110" s="12"/>
      <c r="I110" s="144">
        <f>I111</f>
        <v>54.6</v>
      </c>
      <c r="J110" s="144">
        <f>J111</f>
        <v>54.6</v>
      </c>
      <c r="K110" s="144">
        <f t="shared" si="6"/>
        <v>100</v>
      </c>
      <c r="L110" s="144">
        <f t="shared" si="7"/>
        <v>0</v>
      </c>
    </row>
    <row r="111" spans="2:12" ht="12.75">
      <c r="B111" s="13" t="s">
        <v>375</v>
      </c>
      <c r="C111" s="29"/>
      <c r="D111" s="12" t="s">
        <v>274</v>
      </c>
      <c r="E111" s="12" t="s">
        <v>346</v>
      </c>
      <c r="F111" s="36" t="s">
        <v>261</v>
      </c>
      <c r="G111" s="12" t="s">
        <v>613</v>
      </c>
      <c r="H111" s="12">
        <v>2</v>
      </c>
      <c r="I111" s="145">
        <v>54.6</v>
      </c>
      <c r="J111" s="144">
        <v>54.6</v>
      </c>
      <c r="K111" s="144">
        <f t="shared" si="6"/>
        <v>100</v>
      </c>
      <c r="L111" s="144">
        <f t="shared" si="7"/>
        <v>0</v>
      </c>
    </row>
    <row r="112" spans="2:12" ht="12.75">
      <c r="B112" s="16" t="s">
        <v>297</v>
      </c>
      <c r="C112" s="37"/>
      <c r="D112" s="12" t="s">
        <v>274</v>
      </c>
      <c r="E112" s="12" t="s">
        <v>346</v>
      </c>
      <c r="F112" s="36" t="s">
        <v>261</v>
      </c>
      <c r="G112" s="12" t="s">
        <v>66</v>
      </c>
      <c r="H112" s="12"/>
      <c r="I112" s="144">
        <f>I113+I115</f>
        <v>20.8</v>
      </c>
      <c r="J112" s="144">
        <f>J113+J115</f>
        <v>20.8</v>
      </c>
      <c r="K112" s="144">
        <f t="shared" si="6"/>
        <v>100</v>
      </c>
      <c r="L112" s="144">
        <f t="shared" si="7"/>
        <v>0</v>
      </c>
    </row>
    <row r="113" spans="2:12" ht="12.75">
      <c r="B113" s="16" t="s">
        <v>298</v>
      </c>
      <c r="C113" s="37"/>
      <c r="D113" s="12" t="s">
        <v>274</v>
      </c>
      <c r="E113" s="12" t="s">
        <v>346</v>
      </c>
      <c r="F113" s="36" t="s">
        <v>261</v>
      </c>
      <c r="G113" s="12" t="s">
        <v>299</v>
      </c>
      <c r="H113" s="12"/>
      <c r="I113" s="144">
        <f>I114</f>
        <v>6</v>
      </c>
      <c r="J113" s="144">
        <f>J114</f>
        <v>6</v>
      </c>
      <c r="K113" s="144">
        <f t="shared" si="6"/>
        <v>100</v>
      </c>
      <c r="L113" s="144">
        <f t="shared" si="7"/>
        <v>0</v>
      </c>
    </row>
    <row r="114" spans="2:12" ht="12.75">
      <c r="B114" s="13" t="s">
        <v>375</v>
      </c>
      <c r="C114" s="37"/>
      <c r="D114" s="12" t="s">
        <v>274</v>
      </c>
      <c r="E114" s="12" t="s">
        <v>346</v>
      </c>
      <c r="F114" s="36" t="s">
        <v>261</v>
      </c>
      <c r="G114" s="12" t="s">
        <v>299</v>
      </c>
      <c r="H114" s="12" t="s">
        <v>316</v>
      </c>
      <c r="I114" s="145">
        <v>6</v>
      </c>
      <c r="J114" s="144">
        <v>6</v>
      </c>
      <c r="K114" s="144">
        <f t="shared" si="6"/>
        <v>100</v>
      </c>
      <c r="L114" s="144">
        <f t="shared" si="7"/>
        <v>0</v>
      </c>
    </row>
    <row r="115" spans="2:12" ht="12.75">
      <c r="B115" s="13" t="s">
        <v>460</v>
      </c>
      <c r="C115" s="29"/>
      <c r="D115" s="12" t="s">
        <v>274</v>
      </c>
      <c r="E115" s="12" t="s">
        <v>346</v>
      </c>
      <c r="F115" s="36" t="s">
        <v>261</v>
      </c>
      <c r="G115" s="12" t="s">
        <v>461</v>
      </c>
      <c r="H115" s="12"/>
      <c r="I115" s="144">
        <f>I116</f>
        <v>14.8</v>
      </c>
      <c r="J115" s="144">
        <f>J116</f>
        <v>14.8</v>
      </c>
      <c r="K115" s="144">
        <f t="shared" si="6"/>
        <v>100</v>
      </c>
      <c r="L115" s="144">
        <f t="shared" si="7"/>
        <v>0</v>
      </c>
    </row>
    <row r="116" spans="2:12" ht="12.75">
      <c r="B116" s="13" t="s">
        <v>375</v>
      </c>
      <c r="C116" s="29"/>
      <c r="D116" s="12" t="s">
        <v>274</v>
      </c>
      <c r="E116" s="12" t="s">
        <v>346</v>
      </c>
      <c r="F116" s="36" t="s">
        <v>261</v>
      </c>
      <c r="G116" s="12" t="s">
        <v>461</v>
      </c>
      <c r="H116" s="12">
        <v>2</v>
      </c>
      <c r="I116" s="145">
        <v>14.8</v>
      </c>
      <c r="J116" s="144">
        <v>14.8</v>
      </c>
      <c r="K116" s="144">
        <f t="shared" si="6"/>
        <v>100</v>
      </c>
      <c r="L116" s="144">
        <f t="shared" si="7"/>
        <v>0</v>
      </c>
    </row>
    <row r="117" spans="2:12" ht="38.25">
      <c r="B117" s="96" t="s">
        <v>328</v>
      </c>
      <c r="C117" s="29"/>
      <c r="D117" s="12" t="s">
        <v>274</v>
      </c>
      <c r="E117" s="12" t="s">
        <v>346</v>
      </c>
      <c r="F117" s="95" t="s">
        <v>326</v>
      </c>
      <c r="G117" s="12"/>
      <c r="H117" s="12"/>
      <c r="I117" s="144">
        <f aca="true" t="shared" si="11" ref="I117:J119">I118</f>
        <v>25.4</v>
      </c>
      <c r="J117" s="144">
        <f t="shared" si="11"/>
        <v>25.4</v>
      </c>
      <c r="K117" s="144">
        <f t="shared" si="6"/>
        <v>100</v>
      </c>
      <c r="L117" s="144">
        <f t="shared" si="7"/>
        <v>0</v>
      </c>
    </row>
    <row r="118" spans="2:12" ht="25.5">
      <c r="B118" s="13" t="s">
        <v>377</v>
      </c>
      <c r="C118" s="29"/>
      <c r="D118" s="12" t="s">
        <v>274</v>
      </c>
      <c r="E118" s="12" t="s">
        <v>346</v>
      </c>
      <c r="F118" s="95" t="s">
        <v>326</v>
      </c>
      <c r="G118" s="12" t="s">
        <v>20</v>
      </c>
      <c r="H118" s="12"/>
      <c r="I118" s="144">
        <f t="shared" si="11"/>
        <v>25.4</v>
      </c>
      <c r="J118" s="144">
        <f t="shared" si="11"/>
        <v>25.4</v>
      </c>
      <c r="K118" s="144">
        <f t="shared" si="6"/>
        <v>100</v>
      </c>
      <c r="L118" s="144">
        <f t="shared" si="7"/>
        <v>0</v>
      </c>
    </row>
    <row r="119" spans="2:12" ht="12.75">
      <c r="B119" s="13" t="s">
        <v>287</v>
      </c>
      <c r="C119" s="29"/>
      <c r="D119" s="12" t="s">
        <v>274</v>
      </c>
      <c r="E119" s="12" t="s">
        <v>346</v>
      </c>
      <c r="F119" s="95" t="s">
        <v>326</v>
      </c>
      <c r="G119" s="12" t="s">
        <v>378</v>
      </c>
      <c r="H119" s="12"/>
      <c r="I119" s="144">
        <f t="shared" si="11"/>
        <v>25.4</v>
      </c>
      <c r="J119" s="144">
        <f t="shared" si="11"/>
        <v>25.4</v>
      </c>
      <c r="K119" s="144">
        <f t="shared" si="6"/>
        <v>100</v>
      </c>
      <c r="L119" s="144">
        <f t="shared" si="7"/>
        <v>0</v>
      </c>
    </row>
    <row r="120" spans="2:12" ht="12.75">
      <c r="B120" s="13" t="s">
        <v>375</v>
      </c>
      <c r="C120" s="29"/>
      <c r="D120" s="12" t="s">
        <v>274</v>
      </c>
      <c r="E120" s="12" t="s">
        <v>346</v>
      </c>
      <c r="F120" s="95" t="s">
        <v>326</v>
      </c>
      <c r="G120" s="12" t="s">
        <v>378</v>
      </c>
      <c r="H120" s="12" t="s">
        <v>316</v>
      </c>
      <c r="I120" s="145">
        <v>25.4</v>
      </c>
      <c r="J120" s="144">
        <v>25.4</v>
      </c>
      <c r="K120" s="144">
        <f t="shared" si="6"/>
        <v>100</v>
      </c>
      <c r="L120" s="144">
        <f t="shared" si="7"/>
        <v>0</v>
      </c>
    </row>
    <row r="121" spans="2:12" ht="25.5">
      <c r="B121" s="96" t="s">
        <v>329</v>
      </c>
      <c r="C121" s="29"/>
      <c r="D121" s="12" t="s">
        <v>274</v>
      </c>
      <c r="E121" s="12" t="s">
        <v>346</v>
      </c>
      <c r="F121" s="95" t="s">
        <v>327</v>
      </c>
      <c r="G121" s="12"/>
      <c r="H121" s="12"/>
      <c r="I121" s="144">
        <f aca="true" t="shared" si="12" ref="I121:J123">I122</f>
        <v>28.8</v>
      </c>
      <c r="J121" s="144">
        <f t="shared" si="12"/>
        <v>28.8</v>
      </c>
      <c r="K121" s="144">
        <f t="shared" si="6"/>
        <v>100</v>
      </c>
      <c r="L121" s="144">
        <f t="shared" si="7"/>
        <v>0</v>
      </c>
    </row>
    <row r="122" spans="2:12" ht="25.5">
      <c r="B122" s="13" t="s">
        <v>377</v>
      </c>
      <c r="C122" s="29"/>
      <c r="D122" s="12" t="s">
        <v>274</v>
      </c>
      <c r="E122" s="12" t="s">
        <v>346</v>
      </c>
      <c r="F122" s="95" t="s">
        <v>327</v>
      </c>
      <c r="G122" s="12" t="s">
        <v>20</v>
      </c>
      <c r="H122" s="12"/>
      <c r="I122" s="144">
        <f t="shared" si="12"/>
        <v>28.8</v>
      </c>
      <c r="J122" s="144">
        <f t="shared" si="12"/>
        <v>28.8</v>
      </c>
      <c r="K122" s="144">
        <f t="shared" si="6"/>
        <v>100</v>
      </c>
      <c r="L122" s="144">
        <f t="shared" si="7"/>
        <v>0</v>
      </c>
    </row>
    <row r="123" spans="2:12" ht="12.75">
      <c r="B123" s="13" t="s">
        <v>287</v>
      </c>
      <c r="C123" s="29"/>
      <c r="D123" s="12" t="s">
        <v>274</v>
      </c>
      <c r="E123" s="12" t="s">
        <v>346</v>
      </c>
      <c r="F123" s="95" t="s">
        <v>327</v>
      </c>
      <c r="G123" s="12" t="s">
        <v>378</v>
      </c>
      <c r="H123" s="12"/>
      <c r="I123" s="144">
        <f t="shared" si="12"/>
        <v>28.8</v>
      </c>
      <c r="J123" s="144">
        <f t="shared" si="12"/>
        <v>28.8</v>
      </c>
      <c r="K123" s="144">
        <f t="shared" si="6"/>
        <v>100</v>
      </c>
      <c r="L123" s="144">
        <f t="shared" si="7"/>
        <v>0</v>
      </c>
    </row>
    <row r="124" spans="2:12" ht="12.75">
      <c r="B124" s="13" t="s">
        <v>375</v>
      </c>
      <c r="C124" s="29"/>
      <c r="D124" s="12" t="s">
        <v>274</v>
      </c>
      <c r="E124" s="12" t="s">
        <v>346</v>
      </c>
      <c r="F124" s="95" t="s">
        <v>327</v>
      </c>
      <c r="G124" s="12" t="s">
        <v>378</v>
      </c>
      <c r="H124" s="12" t="s">
        <v>316</v>
      </c>
      <c r="I124" s="145">
        <v>28.8</v>
      </c>
      <c r="J124" s="144">
        <v>28.8</v>
      </c>
      <c r="K124" s="144">
        <f t="shared" si="6"/>
        <v>100</v>
      </c>
      <c r="L124" s="144">
        <f t="shared" si="7"/>
        <v>0</v>
      </c>
    </row>
    <row r="125" spans="2:12" ht="12.75">
      <c r="B125" s="18" t="s">
        <v>477</v>
      </c>
      <c r="C125" s="29"/>
      <c r="D125" s="12" t="s">
        <v>274</v>
      </c>
      <c r="E125" s="12" t="s">
        <v>346</v>
      </c>
      <c r="F125" s="36" t="s">
        <v>453</v>
      </c>
      <c r="G125" s="12"/>
      <c r="H125" s="12"/>
      <c r="I125" s="144">
        <f aca="true" t="shared" si="13" ref="I125:J129">I126</f>
        <v>11.6</v>
      </c>
      <c r="J125" s="144">
        <f t="shared" si="13"/>
        <v>11.6</v>
      </c>
      <c r="K125" s="144">
        <f t="shared" si="6"/>
        <v>100</v>
      </c>
      <c r="L125" s="144">
        <f t="shared" si="7"/>
        <v>0</v>
      </c>
    </row>
    <row r="126" spans="2:12" ht="25.5">
      <c r="B126" s="31" t="s">
        <v>138</v>
      </c>
      <c r="C126" s="29"/>
      <c r="D126" s="12" t="s">
        <v>274</v>
      </c>
      <c r="E126" s="12" t="s">
        <v>346</v>
      </c>
      <c r="F126" s="36" t="s">
        <v>462</v>
      </c>
      <c r="G126" s="12"/>
      <c r="H126" s="12"/>
      <c r="I126" s="144">
        <f t="shared" si="13"/>
        <v>11.6</v>
      </c>
      <c r="J126" s="144">
        <f t="shared" si="13"/>
        <v>11.6</v>
      </c>
      <c r="K126" s="144">
        <f t="shared" si="6"/>
        <v>100</v>
      </c>
      <c r="L126" s="144">
        <f t="shared" si="7"/>
        <v>0</v>
      </c>
    </row>
    <row r="127" spans="2:12" ht="25.5">
      <c r="B127" s="31" t="s">
        <v>156</v>
      </c>
      <c r="C127" s="29"/>
      <c r="D127" s="12" t="s">
        <v>274</v>
      </c>
      <c r="E127" s="12" t="s">
        <v>346</v>
      </c>
      <c r="F127" s="36" t="s">
        <v>155</v>
      </c>
      <c r="G127" s="12"/>
      <c r="H127" s="12"/>
      <c r="I127" s="144">
        <f t="shared" si="13"/>
        <v>11.6</v>
      </c>
      <c r="J127" s="144">
        <f t="shared" si="13"/>
        <v>11.6</v>
      </c>
      <c r="K127" s="144">
        <f t="shared" si="6"/>
        <v>100</v>
      </c>
      <c r="L127" s="144">
        <f t="shared" si="7"/>
        <v>0</v>
      </c>
    </row>
    <row r="128" spans="2:12" ht="12.75">
      <c r="B128" s="16" t="s">
        <v>467</v>
      </c>
      <c r="C128" s="29"/>
      <c r="D128" s="12" t="s">
        <v>274</v>
      </c>
      <c r="E128" s="12" t="s">
        <v>346</v>
      </c>
      <c r="F128" s="36" t="s">
        <v>155</v>
      </c>
      <c r="G128" s="12" t="s">
        <v>381</v>
      </c>
      <c r="H128" s="12"/>
      <c r="I128" s="144">
        <f t="shared" si="13"/>
        <v>11.6</v>
      </c>
      <c r="J128" s="144">
        <f t="shared" si="13"/>
        <v>11.6</v>
      </c>
      <c r="K128" s="144">
        <f t="shared" si="6"/>
        <v>100</v>
      </c>
      <c r="L128" s="144">
        <f t="shared" si="7"/>
        <v>0</v>
      </c>
    </row>
    <row r="129" spans="2:12" ht="12.75">
      <c r="B129" s="16" t="s">
        <v>612</v>
      </c>
      <c r="C129" s="29"/>
      <c r="D129" s="12" t="s">
        <v>274</v>
      </c>
      <c r="E129" s="12" t="s">
        <v>346</v>
      </c>
      <c r="F129" s="36" t="s">
        <v>155</v>
      </c>
      <c r="G129" s="12" t="s">
        <v>613</v>
      </c>
      <c r="H129" s="12"/>
      <c r="I129" s="144">
        <f t="shared" si="13"/>
        <v>11.6</v>
      </c>
      <c r="J129" s="144">
        <f t="shared" si="13"/>
        <v>11.6</v>
      </c>
      <c r="K129" s="144">
        <f t="shared" si="6"/>
        <v>100</v>
      </c>
      <c r="L129" s="144">
        <f t="shared" si="7"/>
        <v>0</v>
      </c>
    </row>
    <row r="130" spans="2:12" ht="12.75">
      <c r="B130" s="13" t="s">
        <v>375</v>
      </c>
      <c r="C130" s="29"/>
      <c r="D130" s="12" t="s">
        <v>274</v>
      </c>
      <c r="E130" s="12" t="s">
        <v>346</v>
      </c>
      <c r="F130" s="36" t="s">
        <v>155</v>
      </c>
      <c r="G130" s="12" t="s">
        <v>613</v>
      </c>
      <c r="H130" s="12">
        <v>2</v>
      </c>
      <c r="I130" s="145">
        <v>11.6</v>
      </c>
      <c r="J130" s="144">
        <v>11.6</v>
      </c>
      <c r="K130" s="144">
        <f t="shared" si="6"/>
        <v>100</v>
      </c>
      <c r="L130" s="144">
        <f t="shared" si="7"/>
        <v>0</v>
      </c>
    </row>
    <row r="131" spans="2:12" ht="25.5">
      <c r="B131" s="31" t="s">
        <v>46</v>
      </c>
      <c r="C131" s="29"/>
      <c r="D131" s="12" t="s">
        <v>274</v>
      </c>
      <c r="E131" s="12" t="s">
        <v>346</v>
      </c>
      <c r="F131" s="40" t="s">
        <v>47</v>
      </c>
      <c r="G131" s="12"/>
      <c r="H131" s="12"/>
      <c r="I131" s="144">
        <f aca="true" t="shared" si="14" ref="I131:J134">I132</f>
        <v>100</v>
      </c>
      <c r="J131" s="144">
        <f t="shared" si="14"/>
        <v>84</v>
      </c>
      <c r="K131" s="144">
        <f t="shared" si="6"/>
        <v>84</v>
      </c>
      <c r="L131" s="144">
        <f t="shared" si="7"/>
        <v>16</v>
      </c>
    </row>
    <row r="132" spans="2:12" ht="25.5">
      <c r="B132" s="31" t="s">
        <v>44</v>
      </c>
      <c r="C132" s="29"/>
      <c r="D132" s="12" t="s">
        <v>274</v>
      </c>
      <c r="E132" s="12" t="s">
        <v>346</v>
      </c>
      <c r="F132" s="40" t="s">
        <v>45</v>
      </c>
      <c r="G132" s="12"/>
      <c r="H132" s="12"/>
      <c r="I132" s="144">
        <f t="shared" si="14"/>
        <v>100</v>
      </c>
      <c r="J132" s="144">
        <f t="shared" si="14"/>
        <v>84</v>
      </c>
      <c r="K132" s="144">
        <f aca="true" t="shared" si="15" ref="K132:K184">J132/I132*100</f>
        <v>84</v>
      </c>
      <c r="L132" s="144">
        <f aca="true" t="shared" si="16" ref="L132:L184">I132-J132</f>
        <v>16</v>
      </c>
    </row>
    <row r="133" spans="2:12" ht="12.75">
      <c r="B133" s="16" t="s">
        <v>297</v>
      </c>
      <c r="C133" s="29"/>
      <c r="D133" s="12" t="s">
        <v>274</v>
      </c>
      <c r="E133" s="12" t="s">
        <v>346</v>
      </c>
      <c r="F133" s="40" t="s">
        <v>45</v>
      </c>
      <c r="G133" s="12" t="s">
        <v>66</v>
      </c>
      <c r="H133" s="12"/>
      <c r="I133" s="144">
        <f t="shared" si="14"/>
        <v>100</v>
      </c>
      <c r="J133" s="144">
        <f t="shared" si="14"/>
        <v>84</v>
      </c>
      <c r="K133" s="144">
        <f t="shared" si="15"/>
        <v>84</v>
      </c>
      <c r="L133" s="144">
        <f t="shared" si="16"/>
        <v>16</v>
      </c>
    </row>
    <row r="134" spans="2:12" ht="12.75">
      <c r="B134" s="13" t="s">
        <v>460</v>
      </c>
      <c r="C134" s="29"/>
      <c r="D134" s="12" t="s">
        <v>274</v>
      </c>
      <c r="E134" s="12" t="s">
        <v>346</v>
      </c>
      <c r="F134" s="40" t="s">
        <v>45</v>
      </c>
      <c r="G134" s="12" t="s">
        <v>461</v>
      </c>
      <c r="H134" s="12"/>
      <c r="I134" s="144">
        <f t="shared" si="14"/>
        <v>100</v>
      </c>
      <c r="J134" s="144">
        <f t="shared" si="14"/>
        <v>84</v>
      </c>
      <c r="K134" s="144">
        <f t="shared" si="15"/>
        <v>84</v>
      </c>
      <c r="L134" s="144">
        <f t="shared" si="16"/>
        <v>16</v>
      </c>
    </row>
    <row r="135" spans="2:12" ht="12.75">
      <c r="B135" s="13" t="s">
        <v>375</v>
      </c>
      <c r="C135" s="29"/>
      <c r="D135" s="12" t="s">
        <v>274</v>
      </c>
      <c r="E135" s="12" t="s">
        <v>346</v>
      </c>
      <c r="F135" s="40" t="s">
        <v>45</v>
      </c>
      <c r="G135" s="12" t="s">
        <v>461</v>
      </c>
      <c r="H135" s="12">
        <v>2</v>
      </c>
      <c r="I135" s="145">
        <v>100</v>
      </c>
      <c r="J135" s="144">
        <v>84</v>
      </c>
      <c r="K135" s="144">
        <f t="shared" si="15"/>
        <v>84</v>
      </c>
      <c r="L135" s="144">
        <f t="shared" si="16"/>
        <v>16</v>
      </c>
    </row>
    <row r="136" spans="2:12" ht="12.75">
      <c r="B136" s="31" t="s">
        <v>59</v>
      </c>
      <c r="C136" s="39"/>
      <c r="D136" s="12" t="s">
        <v>279</v>
      </c>
      <c r="E136" s="12"/>
      <c r="F136" s="12"/>
      <c r="G136" s="12"/>
      <c r="H136" s="12"/>
      <c r="I136" s="144">
        <f aca="true" t="shared" si="17" ref="I136:J141">I137</f>
        <v>34.2</v>
      </c>
      <c r="J136" s="144">
        <f t="shared" si="17"/>
        <v>34.2</v>
      </c>
      <c r="K136" s="144">
        <f t="shared" si="15"/>
        <v>100</v>
      </c>
      <c r="L136" s="144">
        <f t="shared" si="16"/>
        <v>0</v>
      </c>
    </row>
    <row r="137" spans="2:12" ht="12.75">
      <c r="B137" s="13" t="s">
        <v>58</v>
      </c>
      <c r="C137" s="29"/>
      <c r="D137" s="12" t="s">
        <v>279</v>
      </c>
      <c r="E137" s="12" t="s">
        <v>280</v>
      </c>
      <c r="F137" s="12"/>
      <c r="G137" s="12"/>
      <c r="H137" s="12"/>
      <c r="I137" s="144">
        <f t="shared" si="17"/>
        <v>34.2</v>
      </c>
      <c r="J137" s="144">
        <f t="shared" si="17"/>
        <v>34.2</v>
      </c>
      <c r="K137" s="144">
        <f t="shared" si="15"/>
        <v>100</v>
      </c>
      <c r="L137" s="144">
        <f t="shared" si="16"/>
        <v>0</v>
      </c>
    </row>
    <row r="138" spans="2:12" ht="12.75">
      <c r="B138" s="16" t="s">
        <v>376</v>
      </c>
      <c r="C138" s="30"/>
      <c r="D138" s="12" t="s">
        <v>279</v>
      </c>
      <c r="E138" s="12" t="s">
        <v>280</v>
      </c>
      <c r="F138" s="36" t="s">
        <v>33</v>
      </c>
      <c r="G138" s="12"/>
      <c r="H138" s="12"/>
      <c r="I138" s="144">
        <f t="shared" si="17"/>
        <v>34.2</v>
      </c>
      <c r="J138" s="144">
        <f t="shared" si="17"/>
        <v>34.2</v>
      </c>
      <c r="K138" s="144">
        <f t="shared" si="15"/>
        <v>100</v>
      </c>
      <c r="L138" s="144">
        <f t="shared" si="16"/>
        <v>0</v>
      </c>
    </row>
    <row r="139" spans="2:12" ht="12.75">
      <c r="B139" s="84" t="s">
        <v>99</v>
      </c>
      <c r="C139" s="29"/>
      <c r="D139" s="12" t="s">
        <v>279</v>
      </c>
      <c r="E139" s="12" t="s">
        <v>280</v>
      </c>
      <c r="F139" s="36" t="s">
        <v>262</v>
      </c>
      <c r="G139" s="12"/>
      <c r="H139" s="12"/>
      <c r="I139" s="144">
        <f t="shared" si="17"/>
        <v>34.2</v>
      </c>
      <c r="J139" s="144">
        <f t="shared" si="17"/>
        <v>34.2</v>
      </c>
      <c r="K139" s="144">
        <f t="shared" si="15"/>
        <v>100</v>
      </c>
      <c r="L139" s="144">
        <f t="shared" si="16"/>
        <v>0</v>
      </c>
    </row>
    <row r="140" spans="2:12" ht="12.75">
      <c r="B140" s="16" t="s">
        <v>467</v>
      </c>
      <c r="C140" s="37"/>
      <c r="D140" s="12" t="s">
        <v>279</v>
      </c>
      <c r="E140" s="12" t="s">
        <v>280</v>
      </c>
      <c r="F140" s="36" t="s">
        <v>262</v>
      </c>
      <c r="G140" s="12" t="s">
        <v>381</v>
      </c>
      <c r="H140" s="12"/>
      <c r="I140" s="144">
        <f t="shared" si="17"/>
        <v>34.2</v>
      </c>
      <c r="J140" s="144">
        <f t="shared" si="17"/>
        <v>34.2</v>
      </c>
      <c r="K140" s="144">
        <f t="shared" si="15"/>
        <v>100</v>
      </c>
      <c r="L140" s="144">
        <f t="shared" si="16"/>
        <v>0</v>
      </c>
    </row>
    <row r="141" spans="2:12" ht="12.75">
      <c r="B141" s="16" t="s">
        <v>612</v>
      </c>
      <c r="C141" s="37"/>
      <c r="D141" s="12" t="s">
        <v>279</v>
      </c>
      <c r="E141" s="12" t="s">
        <v>280</v>
      </c>
      <c r="F141" s="36" t="s">
        <v>262</v>
      </c>
      <c r="G141" s="12" t="s">
        <v>613</v>
      </c>
      <c r="H141" s="12"/>
      <c r="I141" s="144">
        <f t="shared" si="17"/>
        <v>34.2</v>
      </c>
      <c r="J141" s="144">
        <f t="shared" si="17"/>
        <v>34.2</v>
      </c>
      <c r="K141" s="144">
        <f t="shared" si="15"/>
        <v>100</v>
      </c>
      <c r="L141" s="144">
        <f t="shared" si="16"/>
        <v>0</v>
      </c>
    </row>
    <row r="142" spans="2:12" ht="12.75">
      <c r="B142" s="13" t="s">
        <v>375</v>
      </c>
      <c r="C142" s="29"/>
      <c r="D142" s="12" t="s">
        <v>279</v>
      </c>
      <c r="E142" s="12" t="s">
        <v>280</v>
      </c>
      <c r="F142" s="36" t="s">
        <v>262</v>
      </c>
      <c r="G142" s="12" t="s">
        <v>613</v>
      </c>
      <c r="H142" s="12">
        <v>2</v>
      </c>
      <c r="I142" s="145">
        <v>34.2</v>
      </c>
      <c r="J142" s="144">
        <v>34.2</v>
      </c>
      <c r="K142" s="144">
        <f t="shared" si="15"/>
        <v>100</v>
      </c>
      <c r="L142" s="144">
        <f t="shared" si="16"/>
        <v>0</v>
      </c>
    </row>
    <row r="143" spans="2:12" ht="12.75">
      <c r="B143" s="13" t="s">
        <v>356</v>
      </c>
      <c r="C143" s="29"/>
      <c r="D143" s="12" t="s">
        <v>283</v>
      </c>
      <c r="E143" s="12"/>
      <c r="F143" s="12"/>
      <c r="G143" s="12"/>
      <c r="H143" s="12"/>
      <c r="I143" s="144">
        <f>I144+I150</f>
        <v>17125.2</v>
      </c>
      <c r="J143" s="144">
        <f>J144+J150</f>
        <v>5473.5</v>
      </c>
      <c r="K143" s="144">
        <f t="shared" si="15"/>
        <v>31.961670520636254</v>
      </c>
      <c r="L143" s="144">
        <f t="shared" si="16"/>
        <v>11651.7</v>
      </c>
    </row>
    <row r="144" spans="2:12" ht="12.75">
      <c r="B144" s="13" t="s">
        <v>272</v>
      </c>
      <c r="C144" s="29"/>
      <c r="D144" s="12" t="s">
        <v>283</v>
      </c>
      <c r="E144" s="12" t="s">
        <v>271</v>
      </c>
      <c r="F144" s="12"/>
      <c r="G144" s="12"/>
      <c r="H144" s="12"/>
      <c r="I144" s="144">
        <f aca="true" t="shared" si="18" ref="I144:J148">I145</f>
        <v>428</v>
      </c>
      <c r="J144" s="144">
        <f t="shared" si="18"/>
        <v>428</v>
      </c>
      <c r="K144" s="144">
        <f t="shared" si="15"/>
        <v>100</v>
      </c>
      <c r="L144" s="144">
        <f t="shared" si="16"/>
        <v>0</v>
      </c>
    </row>
    <row r="145" spans="2:12" ht="12.75">
      <c r="B145" s="16" t="s">
        <v>376</v>
      </c>
      <c r="C145" s="30"/>
      <c r="D145" s="12" t="s">
        <v>283</v>
      </c>
      <c r="E145" s="12" t="s">
        <v>271</v>
      </c>
      <c r="F145" s="27" t="s">
        <v>33</v>
      </c>
      <c r="G145" s="12"/>
      <c r="H145" s="12"/>
      <c r="I145" s="144">
        <f t="shared" si="18"/>
        <v>428</v>
      </c>
      <c r="J145" s="144">
        <f t="shared" si="18"/>
        <v>428</v>
      </c>
      <c r="K145" s="144">
        <f t="shared" si="15"/>
        <v>100</v>
      </c>
      <c r="L145" s="144">
        <f t="shared" si="16"/>
        <v>0</v>
      </c>
    </row>
    <row r="146" spans="2:12" ht="12.75">
      <c r="B146" s="84" t="s">
        <v>101</v>
      </c>
      <c r="C146" s="30"/>
      <c r="D146" s="12" t="s">
        <v>283</v>
      </c>
      <c r="E146" s="12" t="s">
        <v>271</v>
      </c>
      <c r="F146" s="36" t="s">
        <v>264</v>
      </c>
      <c r="G146" s="12"/>
      <c r="H146" s="12"/>
      <c r="I146" s="144">
        <f t="shared" si="18"/>
        <v>428</v>
      </c>
      <c r="J146" s="144">
        <f t="shared" si="18"/>
        <v>428</v>
      </c>
      <c r="K146" s="144">
        <f t="shared" si="15"/>
        <v>100</v>
      </c>
      <c r="L146" s="144">
        <f t="shared" si="16"/>
        <v>0</v>
      </c>
    </row>
    <row r="147" spans="2:12" ht="12.75">
      <c r="B147" s="16" t="s">
        <v>297</v>
      </c>
      <c r="C147" s="30"/>
      <c r="D147" s="12" t="s">
        <v>283</v>
      </c>
      <c r="E147" s="12" t="s">
        <v>271</v>
      </c>
      <c r="F147" s="36" t="s">
        <v>264</v>
      </c>
      <c r="G147" s="12" t="s">
        <v>66</v>
      </c>
      <c r="H147" s="12"/>
      <c r="I147" s="144">
        <f t="shared" si="18"/>
        <v>428</v>
      </c>
      <c r="J147" s="144">
        <f t="shared" si="18"/>
        <v>428</v>
      </c>
      <c r="K147" s="144">
        <f t="shared" si="15"/>
        <v>100</v>
      </c>
      <c r="L147" s="144">
        <f t="shared" si="16"/>
        <v>0</v>
      </c>
    </row>
    <row r="148" spans="2:12" ht="25.5">
      <c r="B148" s="13" t="s">
        <v>288</v>
      </c>
      <c r="C148" s="42"/>
      <c r="D148" s="12" t="s">
        <v>283</v>
      </c>
      <c r="E148" s="12" t="s">
        <v>271</v>
      </c>
      <c r="F148" s="36" t="s">
        <v>264</v>
      </c>
      <c r="G148" s="12" t="s">
        <v>15</v>
      </c>
      <c r="H148" s="12"/>
      <c r="I148" s="144">
        <f t="shared" si="18"/>
        <v>428</v>
      </c>
      <c r="J148" s="144">
        <f t="shared" si="18"/>
        <v>428</v>
      </c>
      <c r="K148" s="144">
        <f t="shared" si="15"/>
        <v>100</v>
      </c>
      <c r="L148" s="144">
        <f t="shared" si="16"/>
        <v>0</v>
      </c>
    </row>
    <row r="149" spans="2:12" ht="12.75">
      <c r="B149" s="13" t="s">
        <v>375</v>
      </c>
      <c r="C149" s="29"/>
      <c r="D149" s="12" t="s">
        <v>283</v>
      </c>
      <c r="E149" s="12" t="s">
        <v>271</v>
      </c>
      <c r="F149" s="36" t="s">
        <v>264</v>
      </c>
      <c r="G149" s="12" t="s">
        <v>15</v>
      </c>
      <c r="H149" s="12">
        <v>2</v>
      </c>
      <c r="I149" s="145">
        <v>428</v>
      </c>
      <c r="J149" s="144">
        <v>428</v>
      </c>
      <c r="K149" s="144">
        <f t="shared" si="15"/>
        <v>100</v>
      </c>
      <c r="L149" s="144">
        <f t="shared" si="16"/>
        <v>0</v>
      </c>
    </row>
    <row r="150" spans="2:12" ht="12.75">
      <c r="B150" s="31" t="s">
        <v>175</v>
      </c>
      <c r="C150" s="39"/>
      <c r="D150" s="40" t="s">
        <v>283</v>
      </c>
      <c r="E150" s="40" t="s">
        <v>174</v>
      </c>
      <c r="F150" s="40"/>
      <c r="G150" s="40"/>
      <c r="H150" s="40"/>
      <c r="I150" s="144">
        <f>I151</f>
        <v>16697.2</v>
      </c>
      <c r="J150" s="144">
        <f>J151</f>
        <v>5045.5</v>
      </c>
      <c r="K150" s="144">
        <f t="shared" si="15"/>
        <v>30.21764128117289</v>
      </c>
      <c r="L150" s="144">
        <f t="shared" si="16"/>
        <v>11651.7</v>
      </c>
    </row>
    <row r="151" spans="2:12" ht="12.75">
      <c r="B151" s="76" t="s">
        <v>233</v>
      </c>
      <c r="C151" s="124"/>
      <c r="D151" s="40" t="s">
        <v>283</v>
      </c>
      <c r="E151" s="40" t="s">
        <v>174</v>
      </c>
      <c r="F151" s="77" t="s">
        <v>21</v>
      </c>
      <c r="G151" s="40"/>
      <c r="H151" s="40"/>
      <c r="I151" s="144">
        <f>I152+I156+I160</f>
        <v>16697.2</v>
      </c>
      <c r="J151" s="144">
        <f>J152+J156+J160</f>
        <v>5045.5</v>
      </c>
      <c r="K151" s="144">
        <f t="shared" si="15"/>
        <v>30.21764128117289</v>
      </c>
      <c r="L151" s="144">
        <f t="shared" si="16"/>
        <v>11651.7</v>
      </c>
    </row>
    <row r="152" spans="2:12" ht="25.5">
      <c r="B152" s="43" t="s">
        <v>202</v>
      </c>
      <c r="C152" s="39"/>
      <c r="D152" s="40" t="s">
        <v>283</v>
      </c>
      <c r="E152" s="40" t="s">
        <v>174</v>
      </c>
      <c r="F152" s="77" t="s">
        <v>22</v>
      </c>
      <c r="G152" s="40"/>
      <c r="H152" s="40"/>
      <c r="I152" s="144">
        <f aca="true" t="shared" si="19" ref="I152:J154">I153</f>
        <v>4348.8</v>
      </c>
      <c r="J152" s="144">
        <f t="shared" si="19"/>
        <v>4348.8</v>
      </c>
      <c r="K152" s="144">
        <f t="shared" si="15"/>
        <v>100</v>
      </c>
      <c r="L152" s="144">
        <f t="shared" si="16"/>
        <v>0</v>
      </c>
    </row>
    <row r="153" spans="2:12" ht="12.75">
      <c r="B153" s="41" t="s">
        <v>467</v>
      </c>
      <c r="C153" s="78"/>
      <c r="D153" s="40" t="s">
        <v>283</v>
      </c>
      <c r="E153" s="40" t="s">
        <v>174</v>
      </c>
      <c r="F153" s="77" t="s">
        <v>22</v>
      </c>
      <c r="G153" s="40" t="s">
        <v>381</v>
      </c>
      <c r="H153" s="40"/>
      <c r="I153" s="144">
        <f t="shared" si="19"/>
        <v>4348.8</v>
      </c>
      <c r="J153" s="144">
        <f t="shared" si="19"/>
        <v>4348.8</v>
      </c>
      <c r="K153" s="144">
        <f t="shared" si="15"/>
        <v>100</v>
      </c>
      <c r="L153" s="144">
        <f t="shared" si="16"/>
        <v>0</v>
      </c>
    </row>
    <row r="154" spans="2:12" ht="12.75">
      <c r="B154" s="41" t="s">
        <v>612</v>
      </c>
      <c r="C154" s="78"/>
      <c r="D154" s="40" t="s">
        <v>283</v>
      </c>
      <c r="E154" s="40" t="s">
        <v>174</v>
      </c>
      <c r="F154" s="77" t="s">
        <v>22</v>
      </c>
      <c r="G154" s="40" t="s">
        <v>613</v>
      </c>
      <c r="H154" s="40"/>
      <c r="I154" s="144">
        <f t="shared" si="19"/>
        <v>4348.8</v>
      </c>
      <c r="J154" s="144">
        <f t="shared" si="19"/>
        <v>4348.8</v>
      </c>
      <c r="K154" s="144">
        <f t="shared" si="15"/>
        <v>100</v>
      </c>
      <c r="L154" s="144">
        <f t="shared" si="16"/>
        <v>0</v>
      </c>
    </row>
    <row r="155" spans="2:12" ht="12.75">
      <c r="B155" s="31" t="s">
        <v>375</v>
      </c>
      <c r="C155" s="39"/>
      <c r="D155" s="40" t="s">
        <v>283</v>
      </c>
      <c r="E155" s="40" t="s">
        <v>174</v>
      </c>
      <c r="F155" s="77" t="s">
        <v>22</v>
      </c>
      <c r="G155" s="40" t="s">
        <v>613</v>
      </c>
      <c r="H155" s="40">
        <v>2</v>
      </c>
      <c r="I155" s="145">
        <v>4348.8</v>
      </c>
      <c r="J155" s="144">
        <v>4348.8</v>
      </c>
      <c r="K155" s="144">
        <f t="shared" si="15"/>
        <v>100</v>
      </c>
      <c r="L155" s="144">
        <f t="shared" si="16"/>
        <v>0</v>
      </c>
    </row>
    <row r="156" spans="2:12" ht="25.5">
      <c r="B156" s="31" t="s">
        <v>114</v>
      </c>
      <c r="C156" s="39"/>
      <c r="D156" s="40" t="s">
        <v>283</v>
      </c>
      <c r="E156" s="40" t="s">
        <v>174</v>
      </c>
      <c r="F156" s="125" t="s">
        <v>512</v>
      </c>
      <c r="G156" s="40"/>
      <c r="H156" s="40"/>
      <c r="I156" s="144">
        <f aca="true" t="shared" si="20" ref="I156:J158">I157</f>
        <v>12341.4</v>
      </c>
      <c r="J156" s="144">
        <f t="shared" si="20"/>
        <v>689.7</v>
      </c>
      <c r="K156" s="144">
        <f t="shared" si="15"/>
        <v>5.588506976518062</v>
      </c>
      <c r="L156" s="144">
        <f t="shared" si="16"/>
        <v>11651.699999999999</v>
      </c>
    </row>
    <row r="157" spans="2:12" ht="12.75">
      <c r="B157" s="41" t="s">
        <v>467</v>
      </c>
      <c r="C157" s="39"/>
      <c r="D157" s="40" t="s">
        <v>283</v>
      </c>
      <c r="E157" s="40" t="s">
        <v>174</v>
      </c>
      <c r="F157" s="125" t="s">
        <v>512</v>
      </c>
      <c r="G157" s="40" t="s">
        <v>381</v>
      </c>
      <c r="H157" s="40"/>
      <c r="I157" s="144">
        <f t="shared" si="20"/>
        <v>12341.4</v>
      </c>
      <c r="J157" s="144">
        <f t="shared" si="20"/>
        <v>689.7</v>
      </c>
      <c r="K157" s="144">
        <f t="shared" si="15"/>
        <v>5.588506976518062</v>
      </c>
      <c r="L157" s="144">
        <f t="shared" si="16"/>
        <v>11651.699999999999</v>
      </c>
    </row>
    <row r="158" spans="2:12" ht="12.75">
      <c r="B158" s="41" t="s">
        <v>612</v>
      </c>
      <c r="C158" s="39"/>
      <c r="D158" s="40" t="s">
        <v>283</v>
      </c>
      <c r="E158" s="40" t="s">
        <v>174</v>
      </c>
      <c r="F158" s="125" t="s">
        <v>512</v>
      </c>
      <c r="G158" s="40" t="s">
        <v>613</v>
      </c>
      <c r="H158" s="40"/>
      <c r="I158" s="144">
        <f t="shared" si="20"/>
        <v>12341.4</v>
      </c>
      <c r="J158" s="144">
        <f t="shared" si="20"/>
        <v>689.7</v>
      </c>
      <c r="K158" s="144">
        <f t="shared" si="15"/>
        <v>5.588506976518062</v>
      </c>
      <c r="L158" s="144">
        <f t="shared" si="16"/>
        <v>11651.699999999999</v>
      </c>
    </row>
    <row r="159" spans="2:12" ht="12.75">
      <c r="B159" s="13" t="s">
        <v>313</v>
      </c>
      <c r="C159" s="39"/>
      <c r="D159" s="40" t="s">
        <v>283</v>
      </c>
      <c r="E159" s="40" t="s">
        <v>174</v>
      </c>
      <c r="F159" s="125" t="s">
        <v>512</v>
      </c>
      <c r="G159" s="40" t="s">
        <v>613</v>
      </c>
      <c r="H159" s="40" t="s">
        <v>37</v>
      </c>
      <c r="I159" s="145">
        <v>12341.4</v>
      </c>
      <c r="J159" s="144">
        <v>689.7</v>
      </c>
      <c r="K159" s="144">
        <f t="shared" si="15"/>
        <v>5.588506976518062</v>
      </c>
      <c r="L159" s="144">
        <f t="shared" si="16"/>
        <v>11651.699999999999</v>
      </c>
    </row>
    <row r="160" spans="2:12" ht="25.5">
      <c r="B160" s="13" t="s">
        <v>647</v>
      </c>
      <c r="C160" s="39"/>
      <c r="D160" s="40" t="s">
        <v>283</v>
      </c>
      <c r="E160" s="126" t="s">
        <v>174</v>
      </c>
      <c r="F160" s="126" t="s">
        <v>646</v>
      </c>
      <c r="G160" s="126"/>
      <c r="H160" s="40"/>
      <c r="I160" s="144">
        <f>I161</f>
        <v>7</v>
      </c>
      <c r="J160" s="144">
        <f>J161</f>
        <v>7</v>
      </c>
      <c r="K160" s="144">
        <f t="shared" si="15"/>
        <v>100</v>
      </c>
      <c r="L160" s="144">
        <f t="shared" si="16"/>
        <v>0</v>
      </c>
    </row>
    <row r="161" spans="2:12" ht="12.75">
      <c r="B161" s="41" t="s">
        <v>612</v>
      </c>
      <c r="C161" s="39"/>
      <c r="D161" s="40" t="s">
        <v>283</v>
      </c>
      <c r="E161" s="126" t="s">
        <v>174</v>
      </c>
      <c r="F161" s="126" t="s">
        <v>646</v>
      </c>
      <c r="G161" s="126" t="s">
        <v>613</v>
      </c>
      <c r="H161" s="40"/>
      <c r="I161" s="144">
        <f>I162</f>
        <v>7</v>
      </c>
      <c r="J161" s="144">
        <f>J162</f>
        <v>7</v>
      </c>
      <c r="K161" s="144">
        <f t="shared" si="15"/>
        <v>100</v>
      </c>
      <c r="L161" s="144">
        <f t="shared" si="16"/>
        <v>0</v>
      </c>
    </row>
    <row r="162" spans="2:12" ht="12.75">
      <c r="B162" s="31" t="s">
        <v>375</v>
      </c>
      <c r="C162" s="39"/>
      <c r="D162" s="40" t="s">
        <v>283</v>
      </c>
      <c r="E162" s="126" t="s">
        <v>174</v>
      </c>
      <c r="F162" s="126" t="s">
        <v>646</v>
      </c>
      <c r="G162" s="126" t="s">
        <v>613</v>
      </c>
      <c r="H162" s="40" t="s">
        <v>316</v>
      </c>
      <c r="I162" s="145">
        <v>7</v>
      </c>
      <c r="J162" s="144">
        <v>7</v>
      </c>
      <c r="K162" s="144">
        <f t="shared" si="15"/>
        <v>100</v>
      </c>
      <c r="L162" s="144">
        <f t="shared" si="16"/>
        <v>0</v>
      </c>
    </row>
    <row r="163" spans="2:12" ht="12.75">
      <c r="B163" s="31" t="s">
        <v>357</v>
      </c>
      <c r="C163" s="39"/>
      <c r="D163" s="40" t="s">
        <v>284</v>
      </c>
      <c r="E163" s="40"/>
      <c r="F163" s="40"/>
      <c r="G163" s="40"/>
      <c r="H163" s="40"/>
      <c r="I163" s="144">
        <f aca="true" t="shared" si="21" ref="I163:J168">I164</f>
        <v>207.8</v>
      </c>
      <c r="J163" s="144">
        <f t="shared" si="21"/>
        <v>207.8</v>
      </c>
      <c r="K163" s="144">
        <f t="shared" si="15"/>
        <v>100</v>
      </c>
      <c r="L163" s="144">
        <f t="shared" si="16"/>
        <v>0</v>
      </c>
    </row>
    <row r="164" spans="2:12" ht="12.75">
      <c r="B164" s="13" t="s">
        <v>349</v>
      </c>
      <c r="C164" s="42"/>
      <c r="D164" s="12" t="s">
        <v>284</v>
      </c>
      <c r="E164" s="12" t="s">
        <v>350</v>
      </c>
      <c r="F164" s="12"/>
      <c r="G164" s="12"/>
      <c r="H164" s="12"/>
      <c r="I164" s="144">
        <f t="shared" si="21"/>
        <v>207.8</v>
      </c>
      <c r="J164" s="144">
        <f t="shared" si="21"/>
        <v>207.8</v>
      </c>
      <c r="K164" s="144">
        <f t="shared" si="15"/>
        <v>100</v>
      </c>
      <c r="L164" s="144">
        <f t="shared" si="16"/>
        <v>0</v>
      </c>
    </row>
    <row r="165" spans="2:12" ht="12.75">
      <c r="B165" s="16" t="s">
        <v>376</v>
      </c>
      <c r="C165" s="30"/>
      <c r="D165" s="12" t="s">
        <v>284</v>
      </c>
      <c r="E165" s="12" t="s">
        <v>350</v>
      </c>
      <c r="F165" s="27" t="s">
        <v>33</v>
      </c>
      <c r="G165" s="12"/>
      <c r="H165" s="12"/>
      <c r="I165" s="144">
        <f t="shared" si="21"/>
        <v>207.8</v>
      </c>
      <c r="J165" s="144">
        <f t="shared" si="21"/>
        <v>207.8</v>
      </c>
      <c r="K165" s="144">
        <f t="shared" si="15"/>
        <v>100</v>
      </c>
      <c r="L165" s="144">
        <f t="shared" si="16"/>
        <v>0</v>
      </c>
    </row>
    <row r="166" spans="2:12" ht="12.75">
      <c r="B166" s="84" t="s">
        <v>167</v>
      </c>
      <c r="C166" s="29"/>
      <c r="D166" s="12" t="s">
        <v>284</v>
      </c>
      <c r="E166" s="12" t="s">
        <v>350</v>
      </c>
      <c r="F166" s="36" t="s">
        <v>169</v>
      </c>
      <c r="G166" s="12"/>
      <c r="H166" s="12"/>
      <c r="I166" s="144">
        <f t="shared" si="21"/>
        <v>207.8</v>
      </c>
      <c r="J166" s="144">
        <f t="shared" si="21"/>
        <v>207.8</v>
      </c>
      <c r="K166" s="144">
        <f t="shared" si="15"/>
        <v>100</v>
      </c>
      <c r="L166" s="144">
        <f t="shared" si="16"/>
        <v>0</v>
      </c>
    </row>
    <row r="167" spans="2:12" ht="12.75">
      <c r="B167" s="16" t="s">
        <v>467</v>
      </c>
      <c r="C167" s="37"/>
      <c r="D167" s="12" t="s">
        <v>284</v>
      </c>
      <c r="E167" s="12" t="s">
        <v>350</v>
      </c>
      <c r="F167" s="36" t="s">
        <v>169</v>
      </c>
      <c r="G167" s="12" t="s">
        <v>381</v>
      </c>
      <c r="H167" s="12"/>
      <c r="I167" s="144">
        <f t="shared" si="21"/>
        <v>207.8</v>
      </c>
      <c r="J167" s="144">
        <f t="shared" si="21"/>
        <v>207.8</v>
      </c>
      <c r="K167" s="144">
        <f t="shared" si="15"/>
        <v>100</v>
      </c>
      <c r="L167" s="144">
        <f t="shared" si="16"/>
        <v>0</v>
      </c>
    </row>
    <row r="168" spans="2:12" ht="12.75">
      <c r="B168" s="16" t="s">
        <v>612</v>
      </c>
      <c r="C168" s="37"/>
      <c r="D168" s="12" t="s">
        <v>284</v>
      </c>
      <c r="E168" s="12" t="s">
        <v>350</v>
      </c>
      <c r="F168" s="36" t="s">
        <v>169</v>
      </c>
      <c r="G168" s="12" t="s">
        <v>613</v>
      </c>
      <c r="H168" s="12"/>
      <c r="I168" s="144">
        <f t="shared" si="21"/>
        <v>207.8</v>
      </c>
      <c r="J168" s="144">
        <f t="shared" si="21"/>
        <v>207.8</v>
      </c>
      <c r="K168" s="144">
        <f t="shared" si="15"/>
        <v>100</v>
      </c>
      <c r="L168" s="144">
        <f t="shared" si="16"/>
        <v>0</v>
      </c>
    </row>
    <row r="169" spans="2:12" ht="12.75">
      <c r="B169" s="13" t="s">
        <v>375</v>
      </c>
      <c r="C169" s="29"/>
      <c r="D169" s="12" t="s">
        <v>284</v>
      </c>
      <c r="E169" s="12" t="s">
        <v>350</v>
      </c>
      <c r="F169" s="36" t="s">
        <v>169</v>
      </c>
      <c r="G169" s="12" t="s">
        <v>613</v>
      </c>
      <c r="H169" s="12">
        <v>2</v>
      </c>
      <c r="I169" s="145">
        <v>207.8</v>
      </c>
      <c r="J169" s="144">
        <v>207.8</v>
      </c>
      <c r="K169" s="144">
        <f t="shared" si="15"/>
        <v>100</v>
      </c>
      <c r="L169" s="144">
        <f t="shared" si="16"/>
        <v>0</v>
      </c>
    </row>
    <row r="170" spans="2:12" ht="12.75">
      <c r="B170" s="13" t="s">
        <v>358</v>
      </c>
      <c r="C170" s="29"/>
      <c r="D170" s="12" t="s">
        <v>285</v>
      </c>
      <c r="E170" s="12"/>
      <c r="F170" s="12"/>
      <c r="G170" s="12"/>
      <c r="H170" s="12"/>
      <c r="I170" s="144">
        <f>I171</f>
        <v>6117.099999999999</v>
      </c>
      <c r="J170" s="144">
        <f>J171</f>
        <v>6117.099999999999</v>
      </c>
      <c r="K170" s="144">
        <f t="shared" si="15"/>
        <v>100</v>
      </c>
      <c r="L170" s="144">
        <f t="shared" si="16"/>
        <v>0</v>
      </c>
    </row>
    <row r="171" spans="2:12" ht="12.75">
      <c r="B171" s="31" t="s">
        <v>360</v>
      </c>
      <c r="C171" s="29"/>
      <c r="D171" s="12" t="s">
        <v>285</v>
      </c>
      <c r="E171" s="12" t="s">
        <v>300</v>
      </c>
      <c r="F171" s="12"/>
      <c r="G171" s="12"/>
      <c r="H171" s="12"/>
      <c r="I171" s="144">
        <f>I172+I177</f>
        <v>6117.099999999999</v>
      </c>
      <c r="J171" s="144">
        <f>J172+J177</f>
        <v>6117.099999999999</v>
      </c>
      <c r="K171" s="144">
        <f t="shared" si="15"/>
        <v>100</v>
      </c>
      <c r="L171" s="144">
        <f t="shared" si="16"/>
        <v>0</v>
      </c>
    </row>
    <row r="172" spans="2:12" ht="12.75">
      <c r="B172" s="16" t="s">
        <v>376</v>
      </c>
      <c r="C172" s="29"/>
      <c r="D172" s="12" t="s">
        <v>285</v>
      </c>
      <c r="E172" s="12" t="s">
        <v>300</v>
      </c>
      <c r="F172" s="12" t="s">
        <v>33</v>
      </c>
      <c r="G172" s="12"/>
      <c r="H172" s="12"/>
      <c r="I172" s="144">
        <f aca="true" t="shared" si="22" ref="I172:J175">I173</f>
        <v>6052.7</v>
      </c>
      <c r="J172" s="144">
        <f t="shared" si="22"/>
        <v>6052.7</v>
      </c>
      <c r="K172" s="144">
        <f t="shared" si="15"/>
        <v>100</v>
      </c>
      <c r="L172" s="144">
        <f t="shared" si="16"/>
        <v>0</v>
      </c>
    </row>
    <row r="173" spans="2:12" ht="12.75">
      <c r="B173" s="84" t="s">
        <v>266</v>
      </c>
      <c r="C173" s="42"/>
      <c r="D173" s="12" t="s">
        <v>285</v>
      </c>
      <c r="E173" s="12" t="s">
        <v>300</v>
      </c>
      <c r="F173" s="36" t="s">
        <v>265</v>
      </c>
      <c r="G173" s="4"/>
      <c r="H173" s="12"/>
      <c r="I173" s="144">
        <f t="shared" si="22"/>
        <v>6052.7</v>
      </c>
      <c r="J173" s="144">
        <f t="shared" si="22"/>
        <v>6052.7</v>
      </c>
      <c r="K173" s="144">
        <f t="shared" si="15"/>
        <v>100</v>
      </c>
      <c r="L173" s="144">
        <f t="shared" si="16"/>
        <v>0</v>
      </c>
    </row>
    <row r="174" spans="2:12" ht="12.75">
      <c r="B174" s="13" t="s">
        <v>140</v>
      </c>
      <c r="C174" s="29"/>
      <c r="D174" s="12" t="s">
        <v>285</v>
      </c>
      <c r="E174" s="12" t="s">
        <v>300</v>
      </c>
      <c r="F174" s="36" t="s">
        <v>265</v>
      </c>
      <c r="G174" s="12" t="s">
        <v>141</v>
      </c>
      <c r="H174" s="12"/>
      <c r="I174" s="144">
        <f t="shared" si="22"/>
        <v>6052.7</v>
      </c>
      <c r="J174" s="144">
        <f t="shared" si="22"/>
        <v>6052.7</v>
      </c>
      <c r="K174" s="144">
        <f t="shared" si="15"/>
        <v>100</v>
      </c>
      <c r="L174" s="144">
        <f t="shared" si="16"/>
        <v>0</v>
      </c>
    </row>
    <row r="175" spans="2:12" ht="12.75">
      <c r="B175" s="13" t="s">
        <v>293</v>
      </c>
      <c r="C175" s="29"/>
      <c r="D175" s="12" t="s">
        <v>285</v>
      </c>
      <c r="E175" s="12" t="s">
        <v>300</v>
      </c>
      <c r="F175" s="36" t="s">
        <v>265</v>
      </c>
      <c r="G175" s="12">
        <v>610</v>
      </c>
      <c r="H175" s="12"/>
      <c r="I175" s="144">
        <f t="shared" si="22"/>
        <v>6052.7</v>
      </c>
      <c r="J175" s="144">
        <f t="shared" si="22"/>
        <v>6052.7</v>
      </c>
      <c r="K175" s="144">
        <f t="shared" si="15"/>
        <v>100</v>
      </c>
      <c r="L175" s="144">
        <f t="shared" si="16"/>
        <v>0</v>
      </c>
    </row>
    <row r="176" spans="2:12" ht="12.75">
      <c r="B176" s="13" t="s">
        <v>375</v>
      </c>
      <c r="C176" s="42"/>
      <c r="D176" s="12" t="s">
        <v>285</v>
      </c>
      <c r="E176" s="12" t="s">
        <v>300</v>
      </c>
      <c r="F176" s="36" t="s">
        <v>265</v>
      </c>
      <c r="G176" s="12">
        <v>610</v>
      </c>
      <c r="H176" s="12">
        <v>2</v>
      </c>
      <c r="I176" s="145">
        <v>6052.7</v>
      </c>
      <c r="J176" s="144">
        <v>6052.7</v>
      </c>
      <c r="K176" s="144">
        <f t="shared" si="15"/>
        <v>100</v>
      </c>
      <c r="L176" s="144">
        <f t="shared" si="16"/>
        <v>0</v>
      </c>
    </row>
    <row r="177" spans="2:12" ht="12.75">
      <c r="B177" s="18" t="s">
        <v>477</v>
      </c>
      <c r="C177" s="42"/>
      <c r="D177" s="12" t="s">
        <v>285</v>
      </c>
      <c r="E177" s="12" t="s">
        <v>300</v>
      </c>
      <c r="F177" s="36" t="s">
        <v>453</v>
      </c>
      <c r="G177" s="4"/>
      <c r="H177" s="12"/>
      <c r="I177" s="144">
        <f>I178</f>
        <v>64.4</v>
      </c>
      <c r="J177" s="144">
        <f>J178</f>
        <v>64.4</v>
      </c>
      <c r="K177" s="144">
        <f t="shared" si="15"/>
        <v>100</v>
      </c>
      <c r="L177" s="144">
        <f t="shared" si="16"/>
        <v>0</v>
      </c>
    </row>
    <row r="178" spans="2:12" ht="25.5">
      <c r="B178" s="43" t="s">
        <v>490</v>
      </c>
      <c r="C178" s="42"/>
      <c r="D178" s="12" t="s">
        <v>285</v>
      </c>
      <c r="E178" s="12" t="s">
        <v>300</v>
      </c>
      <c r="F178" s="36" t="s">
        <v>454</v>
      </c>
      <c r="G178" s="4"/>
      <c r="H178" s="12"/>
      <c r="I178" s="144">
        <f>I179+I183</f>
        <v>64.4</v>
      </c>
      <c r="J178" s="144">
        <f>J179+J183</f>
        <v>64.4</v>
      </c>
      <c r="K178" s="144">
        <f t="shared" si="15"/>
        <v>100</v>
      </c>
      <c r="L178" s="144">
        <f t="shared" si="16"/>
        <v>0</v>
      </c>
    </row>
    <row r="179" spans="2:12" ht="38.25">
      <c r="B179" s="43" t="s">
        <v>452</v>
      </c>
      <c r="C179" s="44"/>
      <c r="D179" s="12" t="s">
        <v>285</v>
      </c>
      <c r="E179" s="12" t="s">
        <v>300</v>
      </c>
      <c r="F179" s="36" t="s">
        <v>267</v>
      </c>
      <c r="G179" s="4"/>
      <c r="H179" s="12"/>
      <c r="I179" s="144">
        <f aca="true" t="shared" si="23" ref="I179:J181">I180</f>
        <v>13.8</v>
      </c>
      <c r="J179" s="144">
        <f t="shared" si="23"/>
        <v>13.8</v>
      </c>
      <c r="K179" s="144">
        <f t="shared" si="15"/>
        <v>100</v>
      </c>
      <c r="L179" s="144">
        <f t="shared" si="16"/>
        <v>0</v>
      </c>
    </row>
    <row r="180" spans="2:12" ht="12.75">
      <c r="B180" s="13" t="s">
        <v>140</v>
      </c>
      <c r="C180" s="44"/>
      <c r="D180" s="12" t="s">
        <v>285</v>
      </c>
      <c r="E180" s="12" t="s">
        <v>300</v>
      </c>
      <c r="F180" s="36" t="s">
        <v>267</v>
      </c>
      <c r="G180" s="4">
        <v>600</v>
      </c>
      <c r="H180" s="12"/>
      <c r="I180" s="144">
        <f t="shared" si="23"/>
        <v>13.8</v>
      </c>
      <c r="J180" s="144">
        <f t="shared" si="23"/>
        <v>13.8</v>
      </c>
      <c r="K180" s="144">
        <f t="shared" si="15"/>
        <v>100</v>
      </c>
      <c r="L180" s="144">
        <f t="shared" si="16"/>
        <v>0</v>
      </c>
    </row>
    <row r="181" spans="2:12" ht="12.75">
      <c r="B181" s="13" t="s">
        <v>293</v>
      </c>
      <c r="C181" s="42"/>
      <c r="D181" s="12" t="s">
        <v>285</v>
      </c>
      <c r="E181" s="12" t="s">
        <v>300</v>
      </c>
      <c r="F181" s="36" t="s">
        <v>267</v>
      </c>
      <c r="G181" s="4">
        <v>610</v>
      </c>
      <c r="H181" s="12"/>
      <c r="I181" s="144">
        <f t="shared" si="23"/>
        <v>13.8</v>
      </c>
      <c r="J181" s="144">
        <f t="shared" si="23"/>
        <v>13.8</v>
      </c>
      <c r="K181" s="144">
        <f t="shared" si="15"/>
        <v>100</v>
      </c>
      <c r="L181" s="144">
        <f t="shared" si="16"/>
        <v>0</v>
      </c>
    </row>
    <row r="182" spans="2:12" ht="12.75">
      <c r="B182" s="13" t="s">
        <v>375</v>
      </c>
      <c r="C182" s="42"/>
      <c r="D182" s="12" t="s">
        <v>285</v>
      </c>
      <c r="E182" s="12" t="s">
        <v>300</v>
      </c>
      <c r="F182" s="36" t="s">
        <v>267</v>
      </c>
      <c r="G182" s="4">
        <v>610</v>
      </c>
      <c r="H182" s="12" t="s">
        <v>316</v>
      </c>
      <c r="I182" s="145">
        <v>13.8</v>
      </c>
      <c r="J182" s="144">
        <v>13.8</v>
      </c>
      <c r="K182" s="144">
        <f t="shared" si="15"/>
        <v>100</v>
      </c>
      <c r="L182" s="144">
        <f t="shared" si="16"/>
        <v>0</v>
      </c>
    </row>
    <row r="183" spans="2:12" ht="38.25">
      <c r="B183" s="43" t="s">
        <v>633</v>
      </c>
      <c r="C183" s="44"/>
      <c r="D183" s="40" t="s">
        <v>285</v>
      </c>
      <c r="E183" s="12" t="s">
        <v>300</v>
      </c>
      <c r="F183" s="36" t="s">
        <v>487</v>
      </c>
      <c r="G183" s="45"/>
      <c r="H183" s="40"/>
      <c r="I183" s="144">
        <f aca="true" t="shared" si="24" ref="I183:J185">I184</f>
        <v>50.6</v>
      </c>
      <c r="J183" s="144">
        <f t="shared" si="24"/>
        <v>50.6</v>
      </c>
      <c r="K183" s="144">
        <f t="shared" si="15"/>
        <v>100</v>
      </c>
      <c r="L183" s="144">
        <f t="shared" si="16"/>
        <v>0</v>
      </c>
    </row>
    <row r="184" spans="2:12" ht="12.75">
      <c r="B184" s="13" t="s">
        <v>140</v>
      </c>
      <c r="C184" s="42"/>
      <c r="D184" s="40" t="s">
        <v>285</v>
      </c>
      <c r="E184" s="12" t="s">
        <v>300</v>
      </c>
      <c r="F184" s="36" t="s">
        <v>487</v>
      </c>
      <c r="G184" s="4">
        <v>600</v>
      </c>
      <c r="H184" s="12"/>
      <c r="I184" s="144">
        <f t="shared" si="24"/>
        <v>50.6</v>
      </c>
      <c r="J184" s="144">
        <f t="shared" si="24"/>
        <v>50.6</v>
      </c>
      <c r="K184" s="144">
        <f t="shared" si="15"/>
        <v>100</v>
      </c>
      <c r="L184" s="144">
        <f t="shared" si="16"/>
        <v>0</v>
      </c>
    </row>
    <row r="185" spans="2:12" ht="12.75">
      <c r="B185" s="13" t="s">
        <v>293</v>
      </c>
      <c r="C185" s="42"/>
      <c r="D185" s="40" t="s">
        <v>285</v>
      </c>
      <c r="E185" s="12" t="s">
        <v>300</v>
      </c>
      <c r="F185" s="36" t="s">
        <v>487</v>
      </c>
      <c r="G185" s="4">
        <v>610</v>
      </c>
      <c r="H185" s="12"/>
      <c r="I185" s="144">
        <f t="shared" si="24"/>
        <v>50.6</v>
      </c>
      <c r="J185" s="144">
        <f t="shared" si="24"/>
        <v>50.6</v>
      </c>
      <c r="K185" s="144">
        <f aca="true" t="shared" si="25" ref="K185:K223">J185/I185*100</f>
        <v>100</v>
      </c>
      <c r="L185" s="144">
        <f aca="true" t="shared" si="26" ref="L185:L223">I185-J185</f>
        <v>0</v>
      </c>
    </row>
    <row r="186" spans="2:12" ht="12.75">
      <c r="B186" s="13" t="s">
        <v>375</v>
      </c>
      <c r="C186" s="42"/>
      <c r="D186" s="40" t="s">
        <v>285</v>
      </c>
      <c r="E186" s="12" t="s">
        <v>300</v>
      </c>
      <c r="F186" s="36" t="s">
        <v>487</v>
      </c>
      <c r="G186" s="4">
        <v>610</v>
      </c>
      <c r="H186" s="12" t="s">
        <v>316</v>
      </c>
      <c r="I186" s="145">
        <v>50.6</v>
      </c>
      <c r="J186" s="144">
        <v>50.6</v>
      </c>
      <c r="K186" s="144">
        <f t="shared" si="25"/>
        <v>100</v>
      </c>
      <c r="L186" s="144">
        <f t="shared" si="26"/>
        <v>0</v>
      </c>
    </row>
    <row r="187" spans="2:12" ht="12.75">
      <c r="B187" s="13" t="s">
        <v>362</v>
      </c>
      <c r="C187" s="30"/>
      <c r="D187" s="12" t="s">
        <v>303</v>
      </c>
      <c r="E187" s="12"/>
      <c r="F187" s="12"/>
      <c r="G187" s="12"/>
      <c r="H187" s="12"/>
      <c r="I187" s="144">
        <f>I188</f>
        <v>3636.6000000000004</v>
      </c>
      <c r="J187" s="144">
        <f>J188</f>
        <v>3636.6000000000004</v>
      </c>
      <c r="K187" s="144">
        <f t="shared" si="25"/>
        <v>100</v>
      </c>
      <c r="L187" s="144">
        <f t="shared" si="26"/>
        <v>0</v>
      </c>
    </row>
    <row r="188" spans="2:12" ht="12.75">
      <c r="B188" s="13" t="s">
        <v>363</v>
      </c>
      <c r="C188" s="30"/>
      <c r="D188" s="12" t="s">
        <v>303</v>
      </c>
      <c r="E188" s="12" t="s">
        <v>304</v>
      </c>
      <c r="F188" s="12"/>
      <c r="G188" s="12"/>
      <c r="H188" s="12"/>
      <c r="I188" s="144">
        <f>I189+I195</f>
        <v>3636.6000000000004</v>
      </c>
      <c r="J188" s="144">
        <f>J189+J195</f>
        <v>3636.6000000000004</v>
      </c>
      <c r="K188" s="144">
        <f t="shared" si="25"/>
        <v>100</v>
      </c>
      <c r="L188" s="144">
        <f t="shared" si="26"/>
        <v>0</v>
      </c>
    </row>
    <row r="189" spans="2:12" ht="12.75">
      <c r="B189" s="16" t="s">
        <v>376</v>
      </c>
      <c r="C189" s="30"/>
      <c r="D189" s="12" t="s">
        <v>303</v>
      </c>
      <c r="E189" s="12" t="s">
        <v>304</v>
      </c>
      <c r="F189" s="12" t="s">
        <v>33</v>
      </c>
      <c r="G189" s="11"/>
      <c r="H189" s="11"/>
      <c r="I189" s="144">
        <f aca="true" t="shared" si="27" ref="I189:J191">I190</f>
        <v>3585.3</v>
      </c>
      <c r="J189" s="144">
        <f t="shared" si="27"/>
        <v>3585.3</v>
      </c>
      <c r="K189" s="144">
        <f t="shared" si="25"/>
        <v>100</v>
      </c>
      <c r="L189" s="144">
        <f t="shared" si="26"/>
        <v>0</v>
      </c>
    </row>
    <row r="190" spans="2:12" ht="12.75">
      <c r="B190" s="84" t="s">
        <v>40</v>
      </c>
      <c r="C190" s="30"/>
      <c r="D190" s="12" t="s">
        <v>303</v>
      </c>
      <c r="E190" s="12" t="s">
        <v>304</v>
      </c>
      <c r="F190" s="36" t="s">
        <v>488</v>
      </c>
      <c r="G190" s="12"/>
      <c r="H190" s="12"/>
      <c r="I190" s="144">
        <f t="shared" si="27"/>
        <v>3585.3</v>
      </c>
      <c r="J190" s="144">
        <f t="shared" si="27"/>
        <v>3585.3</v>
      </c>
      <c r="K190" s="144">
        <f t="shared" si="25"/>
        <v>100</v>
      </c>
      <c r="L190" s="144">
        <f t="shared" si="26"/>
        <v>0</v>
      </c>
    </row>
    <row r="191" spans="2:12" ht="12.75">
      <c r="B191" s="13" t="s">
        <v>140</v>
      </c>
      <c r="C191" s="30"/>
      <c r="D191" s="12" t="s">
        <v>303</v>
      </c>
      <c r="E191" s="12" t="s">
        <v>304</v>
      </c>
      <c r="F191" s="36" t="s">
        <v>488</v>
      </c>
      <c r="G191" s="12" t="s">
        <v>141</v>
      </c>
      <c r="H191" s="12"/>
      <c r="I191" s="144">
        <f t="shared" si="27"/>
        <v>3585.3</v>
      </c>
      <c r="J191" s="144">
        <f t="shared" si="27"/>
        <v>3585.3</v>
      </c>
      <c r="K191" s="144">
        <f t="shared" si="25"/>
        <v>100</v>
      </c>
      <c r="L191" s="144">
        <f t="shared" si="26"/>
        <v>0</v>
      </c>
    </row>
    <row r="192" spans="2:12" ht="12.75">
      <c r="B192" s="13" t="s">
        <v>293</v>
      </c>
      <c r="C192" s="30"/>
      <c r="D192" s="12" t="s">
        <v>303</v>
      </c>
      <c r="E192" s="12" t="s">
        <v>304</v>
      </c>
      <c r="F192" s="36" t="s">
        <v>488</v>
      </c>
      <c r="G192" s="12">
        <v>610</v>
      </c>
      <c r="H192" s="12"/>
      <c r="I192" s="144">
        <f>I193+I194</f>
        <v>3585.3</v>
      </c>
      <c r="J192" s="144">
        <f>J193+J194</f>
        <v>3585.3</v>
      </c>
      <c r="K192" s="144">
        <f t="shared" si="25"/>
        <v>100</v>
      </c>
      <c r="L192" s="144">
        <f t="shared" si="26"/>
        <v>0</v>
      </c>
    </row>
    <row r="193" spans="2:12" ht="12.75">
      <c r="B193" s="16" t="s">
        <v>318</v>
      </c>
      <c r="C193" s="38"/>
      <c r="D193" s="12" t="s">
        <v>303</v>
      </c>
      <c r="E193" s="12" t="s">
        <v>304</v>
      </c>
      <c r="F193" s="36" t="s">
        <v>488</v>
      </c>
      <c r="G193" s="12">
        <v>610</v>
      </c>
      <c r="H193" s="12" t="s">
        <v>315</v>
      </c>
      <c r="I193" s="145">
        <v>797.2</v>
      </c>
      <c r="J193" s="144">
        <v>797.2</v>
      </c>
      <c r="K193" s="144">
        <f t="shared" si="25"/>
        <v>100</v>
      </c>
      <c r="L193" s="144">
        <f t="shared" si="26"/>
        <v>0</v>
      </c>
    </row>
    <row r="194" spans="2:12" ht="12.75">
      <c r="B194" s="13" t="s">
        <v>375</v>
      </c>
      <c r="C194" s="30"/>
      <c r="D194" s="12" t="s">
        <v>303</v>
      </c>
      <c r="E194" s="12" t="s">
        <v>304</v>
      </c>
      <c r="F194" s="36" t="s">
        <v>488</v>
      </c>
      <c r="G194" s="12">
        <v>610</v>
      </c>
      <c r="H194" s="12">
        <v>2</v>
      </c>
      <c r="I194" s="145">
        <v>2788.1</v>
      </c>
      <c r="J194" s="144">
        <v>2788.1</v>
      </c>
      <c r="K194" s="144">
        <f t="shared" si="25"/>
        <v>100</v>
      </c>
      <c r="L194" s="144">
        <f t="shared" si="26"/>
        <v>0</v>
      </c>
    </row>
    <row r="195" spans="2:12" ht="12.75">
      <c r="B195" s="18" t="s">
        <v>477</v>
      </c>
      <c r="C195" s="42"/>
      <c r="D195" s="12" t="s">
        <v>303</v>
      </c>
      <c r="E195" s="12" t="s">
        <v>304</v>
      </c>
      <c r="F195" s="36" t="s">
        <v>453</v>
      </c>
      <c r="G195" s="4"/>
      <c r="H195" s="12"/>
      <c r="I195" s="144">
        <f aca="true" t="shared" si="28" ref="I195:J199">I196</f>
        <v>51.3</v>
      </c>
      <c r="J195" s="144">
        <f t="shared" si="28"/>
        <v>51.3</v>
      </c>
      <c r="K195" s="144">
        <f t="shared" si="25"/>
        <v>100</v>
      </c>
      <c r="L195" s="144">
        <f t="shared" si="26"/>
        <v>0</v>
      </c>
    </row>
    <row r="196" spans="2:12" ht="25.5">
      <c r="B196" s="43" t="s">
        <v>5</v>
      </c>
      <c r="C196" s="38"/>
      <c r="D196" s="40" t="s">
        <v>303</v>
      </c>
      <c r="E196" s="40" t="s">
        <v>304</v>
      </c>
      <c r="F196" s="46" t="s">
        <v>489</v>
      </c>
      <c r="G196" s="4"/>
      <c r="H196" s="12"/>
      <c r="I196" s="144">
        <f t="shared" si="28"/>
        <v>51.3</v>
      </c>
      <c r="J196" s="144">
        <f t="shared" si="28"/>
        <v>51.3</v>
      </c>
      <c r="K196" s="144">
        <f t="shared" si="25"/>
        <v>100</v>
      </c>
      <c r="L196" s="144">
        <f t="shared" si="26"/>
        <v>0</v>
      </c>
    </row>
    <row r="197" spans="2:12" ht="38.25">
      <c r="B197" s="43" t="s">
        <v>136</v>
      </c>
      <c r="C197" s="47"/>
      <c r="D197" s="40" t="s">
        <v>303</v>
      </c>
      <c r="E197" s="40" t="s">
        <v>304</v>
      </c>
      <c r="F197" s="46" t="s">
        <v>491</v>
      </c>
      <c r="G197" s="4"/>
      <c r="H197" s="12"/>
      <c r="I197" s="144">
        <f t="shared" si="28"/>
        <v>51.3</v>
      </c>
      <c r="J197" s="144">
        <f t="shared" si="28"/>
        <v>51.3</v>
      </c>
      <c r="K197" s="144">
        <f t="shared" si="25"/>
        <v>100</v>
      </c>
      <c r="L197" s="144">
        <f t="shared" si="26"/>
        <v>0</v>
      </c>
    </row>
    <row r="198" spans="2:12" ht="12.75">
      <c r="B198" s="13" t="s">
        <v>140</v>
      </c>
      <c r="C198" s="38"/>
      <c r="D198" s="40" t="s">
        <v>303</v>
      </c>
      <c r="E198" s="40" t="s">
        <v>304</v>
      </c>
      <c r="F198" s="46" t="s">
        <v>491</v>
      </c>
      <c r="G198" s="4">
        <v>600</v>
      </c>
      <c r="H198" s="12"/>
      <c r="I198" s="144">
        <f t="shared" si="28"/>
        <v>51.3</v>
      </c>
      <c r="J198" s="144">
        <f t="shared" si="28"/>
        <v>51.3</v>
      </c>
      <c r="K198" s="144">
        <f t="shared" si="25"/>
        <v>100</v>
      </c>
      <c r="L198" s="144">
        <f t="shared" si="26"/>
        <v>0</v>
      </c>
    </row>
    <row r="199" spans="2:12" ht="12.75">
      <c r="B199" s="13" t="s">
        <v>293</v>
      </c>
      <c r="C199" s="38"/>
      <c r="D199" s="40" t="s">
        <v>303</v>
      </c>
      <c r="E199" s="40" t="s">
        <v>304</v>
      </c>
      <c r="F199" s="46" t="s">
        <v>491</v>
      </c>
      <c r="G199" s="4">
        <v>610</v>
      </c>
      <c r="H199" s="12"/>
      <c r="I199" s="144">
        <f t="shared" si="28"/>
        <v>51.3</v>
      </c>
      <c r="J199" s="144">
        <f t="shared" si="28"/>
        <v>51.3</v>
      </c>
      <c r="K199" s="144">
        <f t="shared" si="25"/>
        <v>100</v>
      </c>
      <c r="L199" s="144">
        <f t="shared" si="26"/>
        <v>0</v>
      </c>
    </row>
    <row r="200" spans="2:12" ht="12.75">
      <c r="B200" s="13" t="s">
        <v>375</v>
      </c>
      <c r="C200" s="38"/>
      <c r="D200" s="40" t="s">
        <v>303</v>
      </c>
      <c r="E200" s="40" t="s">
        <v>304</v>
      </c>
      <c r="F200" s="46" t="s">
        <v>491</v>
      </c>
      <c r="G200" s="4">
        <v>610</v>
      </c>
      <c r="H200" s="12" t="s">
        <v>316</v>
      </c>
      <c r="I200" s="145">
        <v>51.3</v>
      </c>
      <c r="J200" s="144">
        <v>51.3</v>
      </c>
      <c r="K200" s="144">
        <f t="shared" si="25"/>
        <v>100</v>
      </c>
      <c r="L200" s="144">
        <f t="shared" si="26"/>
        <v>0</v>
      </c>
    </row>
    <row r="201" spans="2:12" ht="12.75">
      <c r="B201" s="13" t="s">
        <v>54</v>
      </c>
      <c r="C201" s="29"/>
      <c r="D201" s="12" t="s">
        <v>305</v>
      </c>
      <c r="E201" s="12"/>
      <c r="F201" s="12"/>
      <c r="G201" s="12"/>
      <c r="H201" s="12"/>
      <c r="I201" s="144">
        <f>I202+I208</f>
        <v>2800.3</v>
      </c>
      <c r="J201" s="144">
        <f>J202+J208</f>
        <v>2800.2</v>
      </c>
      <c r="K201" s="144">
        <f t="shared" si="25"/>
        <v>99.99642895404062</v>
      </c>
      <c r="L201" s="144">
        <f t="shared" si="26"/>
        <v>0.1000000000003638</v>
      </c>
    </row>
    <row r="202" spans="2:12" ht="12.75">
      <c r="B202" s="13" t="s">
        <v>344</v>
      </c>
      <c r="C202" s="29"/>
      <c r="D202" s="12" t="s">
        <v>305</v>
      </c>
      <c r="E202" s="12" t="s">
        <v>306</v>
      </c>
      <c r="F202" s="12"/>
      <c r="G202" s="12"/>
      <c r="H202" s="12"/>
      <c r="I202" s="144">
        <f aca="true" t="shared" si="29" ref="I202:J206">I203</f>
        <v>1725.6</v>
      </c>
      <c r="J202" s="144">
        <f t="shared" si="29"/>
        <v>1725.5</v>
      </c>
      <c r="K202" s="144">
        <f t="shared" si="25"/>
        <v>99.99420491423272</v>
      </c>
      <c r="L202" s="144">
        <f t="shared" si="26"/>
        <v>0.09999999999990905</v>
      </c>
    </row>
    <row r="203" spans="2:12" ht="12.75">
      <c r="B203" s="16" t="s">
        <v>376</v>
      </c>
      <c r="C203" s="30"/>
      <c r="D203" s="12" t="s">
        <v>305</v>
      </c>
      <c r="E203" s="12" t="s">
        <v>306</v>
      </c>
      <c r="F203" s="12" t="s">
        <v>33</v>
      </c>
      <c r="G203" s="12"/>
      <c r="H203" s="12"/>
      <c r="I203" s="144">
        <f t="shared" si="29"/>
        <v>1725.6</v>
      </c>
      <c r="J203" s="144">
        <f t="shared" si="29"/>
        <v>1725.5</v>
      </c>
      <c r="K203" s="144">
        <f t="shared" si="25"/>
        <v>99.99420491423272</v>
      </c>
      <c r="L203" s="144">
        <f t="shared" si="26"/>
        <v>0.09999999999990905</v>
      </c>
    </row>
    <row r="204" spans="2:12" ht="25.5">
      <c r="B204" s="31" t="s">
        <v>652</v>
      </c>
      <c r="C204" s="29"/>
      <c r="D204" s="12" t="s">
        <v>305</v>
      </c>
      <c r="E204" s="12" t="s">
        <v>306</v>
      </c>
      <c r="F204" s="36" t="s">
        <v>463</v>
      </c>
      <c r="G204" s="12"/>
      <c r="H204" s="12"/>
      <c r="I204" s="144">
        <f t="shared" si="29"/>
        <v>1725.6</v>
      </c>
      <c r="J204" s="144">
        <f t="shared" si="29"/>
        <v>1725.5</v>
      </c>
      <c r="K204" s="144">
        <f t="shared" si="25"/>
        <v>99.99420491423272</v>
      </c>
      <c r="L204" s="144">
        <f t="shared" si="26"/>
        <v>0.09999999999990905</v>
      </c>
    </row>
    <row r="205" spans="2:12" ht="12.75">
      <c r="B205" s="13" t="s">
        <v>125</v>
      </c>
      <c r="C205" s="29"/>
      <c r="D205" s="12" t="s">
        <v>305</v>
      </c>
      <c r="E205" s="12" t="s">
        <v>306</v>
      </c>
      <c r="F205" s="36" t="s">
        <v>463</v>
      </c>
      <c r="G205" s="12" t="s">
        <v>19</v>
      </c>
      <c r="H205" s="12"/>
      <c r="I205" s="144">
        <f t="shared" si="29"/>
        <v>1725.6</v>
      </c>
      <c r="J205" s="144">
        <f t="shared" si="29"/>
        <v>1725.5</v>
      </c>
      <c r="K205" s="144">
        <f t="shared" si="25"/>
        <v>99.99420491423272</v>
      </c>
      <c r="L205" s="144">
        <f t="shared" si="26"/>
        <v>0.09999999999990905</v>
      </c>
    </row>
    <row r="206" spans="2:12" ht="12.75">
      <c r="B206" s="13" t="s">
        <v>480</v>
      </c>
      <c r="C206" s="29"/>
      <c r="D206" s="12" t="s">
        <v>305</v>
      </c>
      <c r="E206" s="12" t="s">
        <v>306</v>
      </c>
      <c r="F206" s="36" t="s">
        <v>463</v>
      </c>
      <c r="G206" s="12" t="s">
        <v>479</v>
      </c>
      <c r="H206" s="12"/>
      <c r="I206" s="144">
        <f t="shared" si="29"/>
        <v>1725.6</v>
      </c>
      <c r="J206" s="144">
        <f t="shared" si="29"/>
        <v>1725.5</v>
      </c>
      <c r="K206" s="144">
        <f t="shared" si="25"/>
        <v>99.99420491423272</v>
      </c>
      <c r="L206" s="144">
        <f t="shared" si="26"/>
        <v>0.09999999999990905</v>
      </c>
    </row>
    <row r="207" spans="2:12" ht="12.75">
      <c r="B207" s="13" t="s">
        <v>375</v>
      </c>
      <c r="C207" s="42"/>
      <c r="D207" s="12" t="s">
        <v>305</v>
      </c>
      <c r="E207" s="12" t="s">
        <v>306</v>
      </c>
      <c r="F207" s="36" t="s">
        <v>463</v>
      </c>
      <c r="G207" s="12" t="s">
        <v>479</v>
      </c>
      <c r="H207" s="12">
        <v>2</v>
      </c>
      <c r="I207" s="145">
        <v>1725.6</v>
      </c>
      <c r="J207" s="144">
        <v>1725.5</v>
      </c>
      <c r="K207" s="144">
        <f t="shared" si="25"/>
        <v>99.99420491423272</v>
      </c>
      <c r="L207" s="144">
        <f t="shared" si="26"/>
        <v>0.09999999999990905</v>
      </c>
    </row>
    <row r="208" spans="2:12" ht="12.75">
      <c r="B208" s="13" t="s">
        <v>55</v>
      </c>
      <c r="C208" s="42"/>
      <c r="D208" s="12" t="s">
        <v>305</v>
      </c>
      <c r="E208" s="12" t="s">
        <v>307</v>
      </c>
      <c r="F208" s="54"/>
      <c r="G208" s="12"/>
      <c r="H208" s="12"/>
      <c r="I208" s="144">
        <f>I209</f>
        <v>1074.7</v>
      </c>
      <c r="J208" s="144">
        <f>J209</f>
        <v>1074.7</v>
      </c>
      <c r="K208" s="144">
        <f t="shared" si="25"/>
        <v>100</v>
      </c>
      <c r="L208" s="144">
        <f t="shared" si="26"/>
        <v>0</v>
      </c>
    </row>
    <row r="209" spans="2:12" ht="12.75">
      <c r="B209" s="16" t="s">
        <v>376</v>
      </c>
      <c r="C209" s="42"/>
      <c r="D209" s="12" t="s">
        <v>305</v>
      </c>
      <c r="E209" s="12" t="s">
        <v>307</v>
      </c>
      <c r="F209" s="86" t="s">
        <v>33</v>
      </c>
      <c r="G209" s="12"/>
      <c r="H209" s="12"/>
      <c r="I209" s="144">
        <f>I210+I214</f>
        <v>1074.7</v>
      </c>
      <c r="J209" s="144">
        <f>J210+J214</f>
        <v>1074.7</v>
      </c>
      <c r="K209" s="144">
        <f t="shared" si="25"/>
        <v>100</v>
      </c>
      <c r="L209" s="144">
        <f t="shared" si="26"/>
        <v>0</v>
      </c>
    </row>
    <row r="210" spans="2:12" ht="38.25">
      <c r="B210" s="84" t="s">
        <v>517</v>
      </c>
      <c r="C210" s="42"/>
      <c r="D210" s="12" t="s">
        <v>305</v>
      </c>
      <c r="E210" s="12" t="s">
        <v>307</v>
      </c>
      <c r="F210" s="86" t="s">
        <v>203</v>
      </c>
      <c r="G210" s="12"/>
      <c r="H210" s="12"/>
      <c r="I210" s="144">
        <f aca="true" t="shared" si="30" ref="I210:J212">I211</f>
        <v>1034.7</v>
      </c>
      <c r="J210" s="144">
        <f t="shared" si="30"/>
        <v>1034.7</v>
      </c>
      <c r="K210" s="144">
        <f t="shared" si="25"/>
        <v>100</v>
      </c>
      <c r="L210" s="144">
        <f t="shared" si="26"/>
        <v>0</v>
      </c>
    </row>
    <row r="211" spans="2:12" ht="12.75">
      <c r="B211" s="13" t="s">
        <v>125</v>
      </c>
      <c r="C211" s="42"/>
      <c r="D211" s="12" t="s">
        <v>305</v>
      </c>
      <c r="E211" s="12" t="s">
        <v>307</v>
      </c>
      <c r="F211" s="86" t="s">
        <v>203</v>
      </c>
      <c r="G211" s="12" t="s">
        <v>19</v>
      </c>
      <c r="H211" s="12"/>
      <c r="I211" s="144">
        <f t="shared" si="30"/>
        <v>1034.7</v>
      </c>
      <c r="J211" s="144">
        <f t="shared" si="30"/>
        <v>1034.7</v>
      </c>
      <c r="K211" s="144">
        <f t="shared" si="25"/>
        <v>100</v>
      </c>
      <c r="L211" s="144">
        <f t="shared" si="26"/>
        <v>0</v>
      </c>
    </row>
    <row r="212" spans="2:12" ht="12.75">
      <c r="B212" s="13" t="s">
        <v>480</v>
      </c>
      <c r="C212" s="42"/>
      <c r="D212" s="12" t="s">
        <v>305</v>
      </c>
      <c r="E212" s="12" t="s">
        <v>307</v>
      </c>
      <c r="F212" s="86" t="s">
        <v>203</v>
      </c>
      <c r="G212" s="12" t="s">
        <v>479</v>
      </c>
      <c r="H212" s="12"/>
      <c r="I212" s="144">
        <f t="shared" si="30"/>
        <v>1034.7</v>
      </c>
      <c r="J212" s="144">
        <f t="shared" si="30"/>
        <v>1034.7</v>
      </c>
      <c r="K212" s="144">
        <f t="shared" si="25"/>
        <v>100</v>
      </c>
      <c r="L212" s="144">
        <f t="shared" si="26"/>
        <v>0</v>
      </c>
    </row>
    <row r="213" spans="2:12" ht="12.75">
      <c r="B213" s="13" t="s">
        <v>314</v>
      </c>
      <c r="C213" s="42"/>
      <c r="D213" s="12" t="s">
        <v>305</v>
      </c>
      <c r="E213" s="12" t="s">
        <v>307</v>
      </c>
      <c r="F213" s="86" t="s">
        <v>203</v>
      </c>
      <c r="G213" s="12" t="s">
        <v>479</v>
      </c>
      <c r="H213" s="12" t="s">
        <v>317</v>
      </c>
      <c r="I213" s="145">
        <v>1034.7</v>
      </c>
      <c r="J213" s="144">
        <v>1034.7</v>
      </c>
      <c r="K213" s="144">
        <f t="shared" si="25"/>
        <v>100</v>
      </c>
      <c r="L213" s="144">
        <f t="shared" si="26"/>
        <v>0</v>
      </c>
    </row>
    <row r="214" spans="2:12" ht="12.75">
      <c r="B214" s="16" t="s">
        <v>334</v>
      </c>
      <c r="C214" s="42"/>
      <c r="D214" s="12" t="s">
        <v>305</v>
      </c>
      <c r="E214" s="12" t="s">
        <v>307</v>
      </c>
      <c r="F214" s="95" t="s">
        <v>465</v>
      </c>
      <c r="G214" s="12"/>
      <c r="H214" s="12"/>
      <c r="I214" s="144">
        <f aca="true" t="shared" si="31" ref="I214:J216">I215</f>
        <v>40</v>
      </c>
      <c r="J214" s="144">
        <f t="shared" si="31"/>
        <v>40</v>
      </c>
      <c r="K214" s="144">
        <f t="shared" si="25"/>
        <v>100</v>
      </c>
      <c r="L214" s="144">
        <f t="shared" si="26"/>
        <v>0</v>
      </c>
    </row>
    <row r="215" spans="2:12" ht="12.75">
      <c r="B215" s="13" t="s">
        <v>125</v>
      </c>
      <c r="C215" s="42"/>
      <c r="D215" s="12" t="s">
        <v>305</v>
      </c>
      <c r="E215" s="12" t="s">
        <v>307</v>
      </c>
      <c r="F215" s="95" t="s">
        <v>465</v>
      </c>
      <c r="G215" s="12" t="s">
        <v>19</v>
      </c>
      <c r="H215" s="12"/>
      <c r="I215" s="144">
        <f t="shared" si="31"/>
        <v>40</v>
      </c>
      <c r="J215" s="144">
        <f t="shared" si="31"/>
        <v>40</v>
      </c>
      <c r="K215" s="144">
        <f t="shared" si="25"/>
        <v>100</v>
      </c>
      <c r="L215" s="144">
        <f t="shared" si="26"/>
        <v>0</v>
      </c>
    </row>
    <row r="216" spans="2:12" ht="12.75">
      <c r="B216" s="13" t="s">
        <v>480</v>
      </c>
      <c r="C216" s="42"/>
      <c r="D216" s="12" t="s">
        <v>305</v>
      </c>
      <c r="E216" s="12" t="s">
        <v>307</v>
      </c>
      <c r="F216" s="95" t="s">
        <v>465</v>
      </c>
      <c r="G216" s="12" t="s">
        <v>479</v>
      </c>
      <c r="H216" s="12"/>
      <c r="I216" s="144">
        <f t="shared" si="31"/>
        <v>40</v>
      </c>
      <c r="J216" s="144">
        <f t="shared" si="31"/>
        <v>40</v>
      </c>
      <c r="K216" s="144">
        <f t="shared" si="25"/>
        <v>100</v>
      </c>
      <c r="L216" s="144">
        <f t="shared" si="26"/>
        <v>0</v>
      </c>
    </row>
    <row r="217" spans="2:12" ht="12.75">
      <c r="B217" s="13" t="s">
        <v>375</v>
      </c>
      <c r="C217" s="42"/>
      <c r="D217" s="12" t="s">
        <v>305</v>
      </c>
      <c r="E217" s="12" t="s">
        <v>307</v>
      </c>
      <c r="F217" s="95" t="s">
        <v>465</v>
      </c>
      <c r="G217" s="12" t="s">
        <v>479</v>
      </c>
      <c r="H217" s="12">
        <v>2</v>
      </c>
      <c r="I217" s="145">
        <v>40</v>
      </c>
      <c r="J217" s="144">
        <v>40</v>
      </c>
      <c r="K217" s="144">
        <f t="shared" si="25"/>
        <v>100</v>
      </c>
      <c r="L217" s="144">
        <f t="shared" si="26"/>
        <v>0</v>
      </c>
    </row>
    <row r="218" spans="2:12" ht="12.75">
      <c r="B218" s="21" t="s">
        <v>468</v>
      </c>
      <c r="C218" s="55" t="s">
        <v>469</v>
      </c>
      <c r="D218" s="12"/>
      <c r="E218" s="12"/>
      <c r="F218" s="12"/>
      <c r="G218" s="12"/>
      <c r="H218" s="12"/>
      <c r="I218" s="231">
        <f>I220</f>
        <v>2135.1000000000004</v>
      </c>
      <c r="J218" s="231">
        <f>J220</f>
        <v>2134.9</v>
      </c>
      <c r="K218" s="231">
        <f t="shared" si="25"/>
        <v>99.9906327572479</v>
      </c>
      <c r="L218" s="231">
        <f t="shared" si="26"/>
        <v>0.20000000000027285</v>
      </c>
    </row>
    <row r="219" spans="2:12" ht="12.75">
      <c r="B219" s="16" t="s">
        <v>375</v>
      </c>
      <c r="C219" s="35"/>
      <c r="D219" s="11"/>
      <c r="E219" s="12"/>
      <c r="F219" s="12"/>
      <c r="G219" s="12"/>
      <c r="H219" s="4">
        <v>2</v>
      </c>
      <c r="I219" s="144">
        <f>I226+I236+I239+I242+I248+I251+I257</f>
        <v>2135.1000000000004</v>
      </c>
      <c r="J219" s="144">
        <f>J226+J236+J239+J242+J248+J251+J257</f>
        <v>2134.9</v>
      </c>
      <c r="K219" s="144">
        <f t="shared" si="25"/>
        <v>99.9906327572479</v>
      </c>
      <c r="L219" s="144">
        <f t="shared" si="26"/>
        <v>0.20000000000027285</v>
      </c>
    </row>
    <row r="220" spans="2:12" ht="12.75">
      <c r="B220" s="13" t="s">
        <v>631</v>
      </c>
      <c r="C220" s="35"/>
      <c r="D220" s="12" t="s">
        <v>274</v>
      </c>
      <c r="E220" s="12"/>
      <c r="F220" s="12"/>
      <c r="G220" s="12"/>
      <c r="H220" s="4"/>
      <c r="I220" s="144">
        <f>I221+I227+I243+I252</f>
        <v>2135.1000000000004</v>
      </c>
      <c r="J220" s="144">
        <f>J221+J227+J243+J252</f>
        <v>2134.9</v>
      </c>
      <c r="K220" s="144">
        <f t="shared" si="25"/>
        <v>99.9906327572479</v>
      </c>
      <c r="L220" s="144">
        <f t="shared" si="26"/>
        <v>0.20000000000027285</v>
      </c>
    </row>
    <row r="221" spans="2:12" ht="12.75">
      <c r="B221" s="13" t="s">
        <v>38</v>
      </c>
      <c r="C221" s="29"/>
      <c r="D221" s="12" t="s">
        <v>274</v>
      </c>
      <c r="E221" s="12" t="s">
        <v>275</v>
      </c>
      <c r="F221" s="12"/>
      <c r="G221" s="12"/>
      <c r="H221" s="12"/>
      <c r="I221" s="144">
        <f aca="true" t="shared" si="32" ref="I221:J225">I222</f>
        <v>1279.4</v>
      </c>
      <c r="J221" s="144">
        <f t="shared" si="32"/>
        <v>1279.4</v>
      </c>
      <c r="K221" s="144">
        <f t="shared" si="25"/>
        <v>100</v>
      </c>
      <c r="L221" s="144">
        <f t="shared" si="26"/>
        <v>0</v>
      </c>
    </row>
    <row r="222" spans="2:12" ht="12.75">
      <c r="B222" s="16" t="s">
        <v>376</v>
      </c>
      <c r="C222" s="30"/>
      <c r="D222" s="12" t="s">
        <v>274</v>
      </c>
      <c r="E222" s="12" t="s">
        <v>275</v>
      </c>
      <c r="F222" s="12" t="s">
        <v>33</v>
      </c>
      <c r="G222" s="12"/>
      <c r="H222" s="12"/>
      <c r="I222" s="144">
        <f t="shared" si="32"/>
        <v>1279.4</v>
      </c>
      <c r="J222" s="144">
        <f t="shared" si="32"/>
        <v>1279.4</v>
      </c>
      <c r="K222" s="144">
        <f t="shared" si="25"/>
        <v>100</v>
      </c>
      <c r="L222" s="144">
        <f t="shared" si="26"/>
        <v>0</v>
      </c>
    </row>
    <row r="223" spans="2:12" ht="12.75">
      <c r="B223" s="84" t="s">
        <v>172</v>
      </c>
      <c r="C223" s="29"/>
      <c r="D223" s="12" t="s">
        <v>274</v>
      </c>
      <c r="E223" s="12" t="s">
        <v>275</v>
      </c>
      <c r="F223" s="36" t="s">
        <v>144</v>
      </c>
      <c r="G223" s="12"/>
      <c r="H223" s="12"/>
      <c r="I223" s="144">
        <f t="shared" si="32"/>
        <v>1279.4</v>
      </c>
      <c r="J223" s="144">
        <f t="shared" si="32"/>
        <v>1279.4</v>
      </c>
      <c r="K223" s="144">
        <f t="shared" si="25"/>
        <v>100</v>
      </c>
      <c r="L223" s="144">
        <f t="shared" si="26"/>
        <v>0</v>
      </c>
    </row>
    <row r="224" spans="2:12" ht="25.5">
      <c r="B224" s="13" t="s">
        <v>377</v>
      </c>
      <c r="C224" s="29"/>
      <c r="D224" s="12" t="s">
        <v>274</v>
      </c>
      <c r="E224" s="12" t="s">
        <v>275</v>
      </c>
      <c r="F224" s="36" t="s">
        <v>144</v>
      </c>
      <c r="G224" s="12" t="s">
        <v>20</v>
      </c>
      <c r="H224" s="12"/>
      <c r="I224" s="144">
        <f t="shared" si="32"/>
        <v>1279.4</v>
      </c>
      <c r="J224" s="144">
        <f t="shared" si="32"/>
        <v>1279.4</v>
      </c>
      <c r="K224" s="144">
        <f aca="true" t="shared" si="33" ref="K224:K281">J224/I224*100</f>
        <v>100</v>
      </c>
      <c r="L224" s="144">
        <f aca="true" t="shared" si="34" ref="L224:L281">I224-J224</f>
        <v>0</v>
      </c>
    </row>
    <row r="225" spans="2:12" ht="12.75">
      <c r="B225" s="13" t="s">
        <v>287</v>
      </c>
      <c r="C225" s="29"/>
      <c r="D225" s="12" t="s">
        <v>274</v>
      </c>
      <c r="E225" s="12" t="s">
        <v>275</v>
      </c>
      <c r="F225" s="36" t="s">
        <v>144</v>
      </c>
      <c r="G225" s="12" t="s">
        <v>378</v>
      </c>
      <c r="H225" s="12"/>
      <c r="I225" s="144">
        <f t="shared" si="32"/>
        <v>1279.4</v>
      </c>
      <c r="J225" s="144">
        <f t="shared" si="32"/>
        <v>1279.4</v>
      </c>
      <c r="K225" s="144">
        <f t="shared" si="33"/>
        <v>100</v>
      </c>
      <c r="L225" s="144">
        <f t="shared" si="34"/>
        <v>0</v>
      </c>
    </row>
    <row r="226" spans="2:12" ht="12.75">
      <c r="B226" s="13" t="s">
        <v>375</v>
      </c>
      <c r="C226" s="29"/>
      <c r="D226" s="12" t="s">
        <v>274</v>
      </c>
      <c r="E226" s="12" t="s">
        <v>275</v>
      </c>
      <c r="F226" s="36" t="s">
        <v>144</v>
      </c>
      <c r="G226" s="12" t="s">
        <v>378</v>
      </c>
      <c r="H226" s="12">
        <v>2</v>
      </c>
      <c r="I226" s="145">
        <v>1279.4</v>
      </c>
      <c r="J226" s="144">
        <v>1279.4</v>
      </c>
      <c r="K226" s="144">
        <f t="shared" si="33"/>
        <v>100</v>
      </c>
      <c r="L226" s="144">
        <f t="shared" si="34"/>
        <v>0</v>
      </c>
    </row>
    <row r="227" spans="2:12" ht="12.75">
      <c r="B227" s="16" t="s">
        <v>379</v>
      </c>
      <c r="C227" s="37"/>
      <c r="D227" s="12" t="s">
        <v>274</v>
      </c>
      <c r="E227" s="12" t="s">
        <v>276</v>
      </c>
      <c r="F227" s="27"/>
      <c r="G227" s="12"/>
      <c r="H227" s="12"/>
      <c r="I227" s="144">
        <f>I228</f>
        <v>338.09999999999997</v>
      </c>
      <c r="J227" s="144">
        <f>J228</f>
        <v>338</v>
      </c>
      <c r="K227" s="144">
        <f t="shared" si="33"/>
        <v>99.97042295178942</v>
      </c>
      <c r="L227" s="144">
        <f t="shared" si="34"/>
        <v>0.0999999999999659</v>
      </c>
    </row>
    <row r="228" spans="2:12" ht="12.75">
      <c r="B228" s="16" t="s">
        <v>376</v>
      </c>
      <c r="C228" s="37"/>
      <c r="D228" s="12" t="s">
        <v>274</v>
      </c>
      <c r="E228" s="12" t="s">
        <v>276</v>
      </c>
      <c r="F228" s="27" t="s">
        <v>33</v>
      </c>
      <c r="G228" s="12"/>
      <c r="H228" s="12"/>
      <c r="I228" s="144">
        <f>I233</f>
        <v>338.09999999999997</v>
      </c>
      <c r="J228" s="144">
        <f>J233</f>
        <v>338</v>
      </c>
      <c r="K228" s="144">
        <f t="shared" si="33"/>
        <v>99.97042295178942</v>
      </c>
      <c r="L228" s="144">
        <f t="shared" si="34"/>
        <v>0.0999999999999659</v>
      </c>
    </row>
    <row r="229" spans="2:12" ht="12.75" hidden="1">
      <c r="B229" s="84" t="s">
        <v>173</v>
      </c>
      <c r="C229" s="29"/>
      <c r="D229" s="12" t="s">
        <v>274</v>
      </c>
      <c r="E229" s="12" t="s">
        <v>276</v>
      </c>
      <c r="F229" s="36" t="s">
        <v>464</v>
      </c>
      <c r="G229" s="12"/>
      <c r="H229" s="12"/>
      <c r="I229" s="144"/>
      <c r="J229" s="144"/>
      <c r="K229" s="144" t="e">
        <f t="shared" si="33"/>
        <v>#DIV/0!</v>
      </c>
      <c r="L229" s="144">
        <f t="shared" si="34"/>
        <v>0</v>
      </c>
    </row>
    <row r="230" spans="2:12" ht="25.5" hidden="1">
      <c r="B230" s="13" t="s">
        <v>377</v>
      </c>
      <c r="C230" s="29"/>
      <c r="D230" s="12" t="s">
        <v>274</v>
      </c>
      <c r="E230" s="12" t="s">
        <v>276</v>
      </c>
      <c r="F230" s="36" t="s">
        <v>464</v>
      </c>
      <c r="G230" s="12" t="s">
        <v>20</v>
      </c>
      <c r="H230" s="12"/>
      <c r="I230" s="144"/>
      <c r="J230" s="144"/>
      <c r="K230" s="144" t="e">
        <f t="shared" si="33"/>
        <v>#DIV/0!</v>
      </c>
      <c r="L230" s="144">
        <f t="shared" si="34"/>
        <v>0</v>
      </c>
    </row>
    <row r="231" spans="2:12" ht="12.75" hidden="1">
      <c r="B231" s="13" t="s">
        <v>287</v>
      </c>
      <c r="C231" s="29"/>
      <c r="D231" s="12" t="s">
        <v>274</v>
      </c>
      <c r="E231" s="12" t="s">
        <v>276</v>
      </c>
      <c r="F231" s="36" t="s">
        <v>464</v>
      </c>
      <c r="G231" s="12" t="s">
        <v>378</v>
      </c>
      <c r="H231" s="12"/>
      <c r="I231" s="144"/>
      <c r="J231" s="144"/>
      <c r="K231" s="144" t="e">
        <f t="shared" si="33"/>
        <v>#DIV/0!</v>
      </c>
      <c r="L231" s="144">
        <f t="shared" si="34"/>
        <v>0</v>
      </c>
    </row>
    <row r="232" spans="2:12" ht="12.75" hidden="1">
      <c r="B232" s="13" t="s">
        <v>375</v>
      </c>
      <c r="C232" s="29"/>
      <c r="D232" s="12" t="s">
        <v>274</v>
      </c>
      <c r="E232" s="12" t="s">
        <v>276</v>
      </c>
      <c r="F232" s="36" t="s">
        <v>464</v>
      </c>
      <c r="G232" s="12" t="s">
        <v>378</v>
      </c>
      <c r="H232" s="12">
        <v>2</v>
      </c>
      <c r="I232" s="144"/>
      <c r="J232" s="144"/>
      <c r="K232" s="144" t="e">
        <f t="shared" si="33"/>
        <v>#DIV/0!</v>
      </c>
      <c r="L232" s="144">
        <f t="shared" si="34"/>
        <v>0</v>
      </c>
    </row>
    <row r="233" spans="2:12" ht="12.75">
      <c r="B233" s="84" t="s">
        <v>102</v>
      </c>
      <c r="C233" s="29"/>
      <c r="D233" s="12" t="s">
        <v>274</v>
      </c>
      <c r="E233" s="12" t="s">
        <v>276</v>
      </c>
      <c r="F233" s="36" t="s">
        <v>499</v>
      </c>
      <c r="G233" s="12"/>
      <c r="H233" s="12"/>
      <c r="I233" s="144">
        <f>I234+I237+I240</f>
        <v>338.09999999999997</v>
      </c>
      <c r="J233" s="144">
        <f>J234+J237+J240</f>
        <v>338</v>
      </c>
      <c r="K233" s="144">
        <f t="shared" si="33"/>
        <v>99.97042295178942</v>
      </c>
      <c r="L233" s="144">
        <f t="shared" si="34"/>
        <v>0.0999999999999659</v>
      </c>
    </row>
    <row r="234" spans="2:12" ht="25.5">
      <c r="B234" s="13" t="s">
        <v>377</v>
      </c>
      <c r="C234" s="29"/>
      <c r="D234" s="12" t="s">
        <v>274</v>
      </c>
      <c r="E234" s="12" t="s">
        <v>276</v>
      </c>
      <c r="F234" s="36" t="s">
        <v>499</v>
      </c>
      <c r="G234" s="12" t="s">
        <v>20</v>
      </c>
      <c r="H234" s="12"/>
      <c r="I234" s="144">
        <f>I235</f>
        <v>297.3</v>
      </c>
      <c r="J234" s="144">
        <f>J235</f>
        <v>297.3</v>
      </c>
      <c r="K234" s="144">
        <f t="shared" si="33"/>
        <v>100</v>
      </c>
      <c r="L234" s="144">
        <f t="shared" si="34"/>
        <v>0</v>
      </c>
    </row>
    <row r="235" spans="2:12" ht="12.75">
      <c r="B235" s="13" t="s">
        <v>287</v>
      </c>
      <c r="C235" s="29"/>
      <c r="D235" s="12" t="s">
        <v>274</v>
      </c>
      <c r="E235" s="12" t="s">
        <v>276</v>
      </c>
      <c r="F235" s="36" t="s">
        <v>499</v>
      </c>
      <c r="G235" s="12" t="s">
        <v>378</v>
      </c>
      <c r="H235" s="12"/>
      <c r="I235" s="144">
        <f>I236</f>
        <v>297.3</v>
      </c>
      <c r="J235" s="144">
        <f>J236</f>
        <v>297.3</v>
      </c>
      <c r="K235" s="144">
        <f t="shared" si="33"/>
        <v>100</v>
      </c>
      <c r="L235" s="144">
        <f t="shared" si="34"/>
        <v>0</v>
      </c>
    </row>
    <row r="236" spans="2:12" ht="12.75">
      <c r="B236" s="13" t="s">
        <v>375</v>
      </c>
      <c r="C236" s="29"/>
      <c r="D236" s="12" t="s">
        <v>274</v>
      </c>
      <c r="E236" s="12" t="s">
        <v>276</v>
      </c>
      <c r="F236" s="36" t="s">
        <v>499</v>
      </c>
      <c r="G236" s="12" t="s">
        <v>378</v>
      </c>
      <c r="H236" s="12">
        <v>2</v>
      </c>
      <c r="I236" s="145">
        <v>297.3</v>
      </c>
      <c r="J236" s="144">
        <v>297.3</v>
      </c>
      <c r="K236" s="144">
        <f t="shared" si="33"/>
        <v>100</v>
      </c>
      <c r="L236" s="144">
        <f t="shared" si="34"/>
        <v>0</v>
      </c>
    </row>
    <row r="237" spans="2:12" ht="12.75">
      <c r="B237" s="16" t="s">
        <v>467</v>
      </c>
      <c r="C237" s="37"/>
      <c r="D237" s="12" t="s">
        <v>274</v>
      </c>
      <c r="E237" s="12" t="s">
        <v>276</v>
      </c>
      <c r="F237" s="36" t="s">
        <v>499</v>
      </c>
      <c r="G237" s="12" t="s">
        <v>381</v>
      </c>
      <c r="H237" s="12"/>
      <c r="I237" s="144">
        <f>I238</f>
        <v>35.4</v>
      </c>
      <c r="J237" s="144">
        <f>J238</f>
        <v>35.3</v>
      </c>
      <c r="K237" s="144">
        <f t="shared" si="33"/>
        <v>99.71751412429379</v>
      </c>
      <c r="L237" s="144">
        <f t="shared" si="34"/>
        <v>0.10000000000000142</v>
      </c>
    </row>
    <row r="238" spans="2:12" ht="12.75">
      <c r="B238" s="16" t="s">
        <v>612</v>
      </c>
      <c r="C238" s="37"/>
      <c r="D238" s="12" t="s">
        <v>274</v>
      </c>
      <c r="E238" s="12" t="s">
        <v>276</v>
      </c>
      <c r="F238" s="36" t="s">
        <v>499</v>
      </c>
      <c r="G238" s="12" t="s">
        <v>613</v>
      </c>
      <c r="H238" s="12"/>
      <c r="I238" s="144">
        <f>I239</f>
        <v>35.4</v>
      </c>
      <c r="J238" s="144">
        <f>J239</f>
        <v>35.3</v>
      </c>
      <c r="K238" s="144">
        <f t="shared" si="33"/>
        <v>99.71751412429379</v>
      </c>
      <c r="L238" s="144">
        <f t="shared" si="34"/>
        <v>0.10000000000000142</v>
      </c>
    </row>
    <row r="239" spans="2:12" ht="12.75">
      <c r="B239" s="13" t="s">
        <v>375</v>
      </c>
      <c r="C239" s="29"/>
      <c r="D239" s="12" t="s">
        <v>274</v>
      </c>
      <c r="E239" s="12" t="s">
        <v>276</v>
      </c>
      <c r="F239" s="36" t="s">
        <v>499</v>
      </c>
      <c r="G239" s="12" t="s">
        <v>613</v>
      </c>
      <c r="H239" s="12">
        <v>2</v>
      </c>
      <c r="I239" s="145">
        <v>35.4</v>
      </c>
      <c r="J239" s="144">
        <v>35.3</v>
      </c>
      <c r="K239" s="144">
        <f t="shared" si="33"/>
        <v>99.71751412429379</v>
      </c>
      <c r="L239" s="144">
        <f t="shared" si="34"/>
        <v>0.10000000000000142</v>
      </c>
    </row>
    <row r="240" spans="2:12" ht="12.75">
      <c r="B240" s="16" t="s">
        <v>297</v>
      </c>
      <c r="C240" s="29"/>
      <c r="D240" s="12" t="s">
        <v>274</v>
      </c>
      <c r="E240" s="12" t="s">
        <v>276</v>
      </c>
      <c r="F240" s="36" t="s">
        <v>499</v>
      </c>
      <c r="G240" s="12" t="s">
        <v>66</v>
      </c>
      <c r="H240" s="12"/>
      <c r="I240" s="144">
        <f>I241</f>
        <v>5.4</v>
      </c>
      <c r="J240" s="144">
        <f>J241</f>
        <v>5.4</v>
      </c>
      <c r="K240" s="144">
        <f t="shared" si="33"/>
        <v>100</v>
      </c>
      <c r="L240" s="144">
        <f t="shared" si="34"/>
        <v>0</v>
      </c>
    </row>
    <row r="241" spans="2:12" ht="12.75">
      <c r="B241" s="16" t="s">
        <v>298</v>
      </c>
      <c r="C241" s="29"/>
      <c r="D241" s="12" t="s">
        <v>274</v>
      </c>
      <c r="E241" s="12" t="s">
        <v>276</v>
      </c>
      <c r="F241" s="36" t="s">
        <v>499</v>
      </c>
      <c r="G241" s="12" t="s">
        <v>299</v>
      </c>
      <c r="H241" s="12"/>
      <c r="I241" s="144">
        <f>I242</f>
        <v>5.4</v>
      </c>
      <c r="J241" s="144">
        <f>J242</f>
        <v>5.4</v>
      </c>
      <c r="K241" s="144">
        <f t="shared" si="33"/>
        <v>100</v>
      </c>
      <c r="L241" s="144">
        <f t="shared" si="34"/>
        <v>0</v>
      </c>
    </row>
    <row r="242" spans="2:12" ht="12.75">
      <c r="B242" s="13" t="s">
        <v>375</v>
      </c>
      <c r="C242" s="29"/>
      <c r="D242" s="12" t="s">
        <v>274</v>
      </c>
      <c r="E242" s="12" t="s">
        <v>276</v>
      </c>
      <c r="F242" s="36" t="s">
        <v>499</v>
      </c>
      <c r="G242" s="12" t="s">
        <v>299</v>
      </c>
      <c r="H242" s="12">
        <v>2</v>
      </c>
      <c r="I242" s="145">
        <v>5.4</v>
      </c>
      <c r="J242" s="144">
        <v>5.4</v>
      </c>
      <c r="K242" s="144">
        <f t="shared" si="33"/>
        <v>100</v>
      </c>
      <c r="L242" s="144">
        <f t="shared" si="34"/>
        <v>0</v>
      </c>
    </row>
    <row r="243" spans="2:12" ht="12.75">
      <c r="B243" s="16" t="s">
        <v>61</v>
      </c>
      <c r="C243" s="30"/>
      <c r="D243" s="12" t="s">
        <v>274</v>
      </c>
      <c r="E243" s="12" t="s">
        <v>278</v>
      </c>
      <c r="F243" s="12"/>
      <c r="G243" s="12"/>
      <c r="H243" s="12"/>
      <c r="I243" s="144">
        <f>I244</f>
        <v>434.3</v>
      </c>
      <c r="J243" s="144">
        <f>J244</f>
        <v>434.2</v>
      </c>
      <c r="K243" s="144">
        <f t="shared" si="33"/>
        <v>99.9769744416302</v>
      </c>
      <c r="L243" s="144">
        <f t="shared" si="34"/>
        <v>0.10000000000002274</v>
      </c>
    </row>
    <row r="244" spans="2:12" ht="12.75">
      <c r="B244" s="13" t="s">
        <v>376</v>
      </c>
      <c r="C244" s="29"/>
      <c r="D244" s="12" t="s">
        <v>274</v>
      </c>
      <c r="E244" s="12" t="s">
        <v>278</v>
      </c>
      <c r="F244" s="27" t="s">
        <v>33</v>
      </c>
      <c r="G244" s="12"/>
      <c r="H244" s="12"/>
      <c r="I244" s="144">
        <f>I245</f>
        <v>434.3</v>
      </c>
      <c r="J244" s="144">
        <f>J245</f>
        <v>434.2</v>
      </c>
      <c r="K244" s="144">
        <f t="shared" si="33"/>
        <v>99.9769744416302</v>
      </c>
      <c r="L244" s="144">
        <f t="shared" si="34"/>
        <v>0.10000000000002274</v>
      </c>
    </row>
    <row r="245" spans="2:12" ht="12.75">
      <c r="B245" s="84" t="s">
        <v>102</v>
      </c>
      <c r="C245" s="29"/>
      <c r="D245" s="12" t="s">
        <v>274</v>
      </c>
      <c r="E245" s="12" t="s">
        <v>278</v>
      </c>
      <c r="F245" s="36" t="s">
        <v>499</v>
      </c>
      <c r="G245" s="12"/>
      <c r="H245" s="12"/>
      <c r="I245" s="144">
        <f>I246+I249</f>
        <v>434.3</v>
      </c>
      <c r="J245" s="144">
        <f>J246+J249</f>
        <v>434.2</v>
      </c>
      <c r="K245" s="144">
        <f t="shared" si="33"/>
        <v>99.9769744416302</v>
      </c>
      <c r="L245" s="144">
        <f t="shared" si="34"/>
        <v>0.10000000000002274</v>
      </c>
    </row>
    <row r="246" spans="2:12" ht="25.5">
      <c r="B246" s="13" t="s">
        <v>377</v>
      </c>
      <c r="C246" s="29"/>
      <c r="D246" s="12" t="s">
        <v>274</v>
      </c>
      <c r="E246" s="12" t="s">
        <v>278</v>
      </c>
      <c r="F246" s="36" t="s">
        <v>499</v>
      </c>
      <c r="G246" s="12" t="s">
        <v>20</v>
      </c>
      <c r="H246" s="12"/>
      <c r="I246" s="144">
        <f>I247</f>
        <v>433.3</v>
      </c>
      <c r="J246" s="144">
        <f>J247</f>
        <v>433.2</v>
      </c>
      <c r="K246" s="144">
        <f t="shared" si="33"/>
        <v>99.97692130163858</v>
      </c>
      <c r="L246" s="144">
        <f t="shared" si="34"/>
        <v>0.10000000000002274</v>
      </c>
    </row>
    <row r="247" spans="2:12" ht="12.75">
      <c r="B247" s="13" t="s">
        <v>287</v>
      </c>
      <c r="C247" s="29"/>
      <c r="D247" s="12" t="s">
        <v>274</v>
      </c>
      <c r="E247" s="12" t="s">
        <v>278</v>
      </c>
      <c r="F247" s="36" t="s">
        <v>499</v>
      </c>
      <c r="G247" s="12" t="s">
        <v>378</v>
      </c>
      <c r="H247" s="12"/>
      <c r="I247" s="144">
        <f>I248</f>
        <v>433.3</v>
      </c>
      <c r="J247" s="144">
        <f>J248</f>
        <v>433.2</v>
      </c>
      <c r="K247" s="144">
        <f t="shared" si="33"/>
        <v>99.97692130163858</v>
      </c>
      <c r="L247" s="144">
        <f t="shared" si="34"/>
        <v>0.10000000000002274</v>
      </c>
    </row>
    <row r="248" spans="2:12" ht="12.75">
      <c r="B248" s="13" t="s">
        <v>375</v>
      </c>
      <c r="C248" s="29"/>
      <c r="D248" s="12" t="s">
        <v>274</v>
      </c>
      <c r="E248" s="12" t="s">
        <v>278</v>
      </c>
      <c r="F248" s="36" t="s">
        <v>499</v>
      </c>
      <c r="G248" s="12" t="s">
        <v>378</v>
      </c>
      <c r="H248" s="12">
        <v>2</v>
      </c>
      <c r="I248" s="145">
        <v>433.3</v>
      </c>
      <c r="J248" s="144">
        <v>433.2</v>
      </c>
      <c r="K248" s="144">
        <f t="shared" si="33"/>
        <v>99.97692130163858</v>
      </c>
      <c r="L248" s="144">
        <f t="shared" si="34"/>
        <v>0.10000000000002274</v>
      </c>
    </row>
    <row r="249" spans="2:12" ht="12.75">
      <c r="B249" s="16" t="s">
        <v>467</v>
      </c>
      <c r="C249" s="37"/>
      <c r="D249" s="12" t="s">
        <v>274</v>
      </c>
      <c r="E249" s="12" t="s">
        <v>278</v>
      </c>
      <c r="F249" s="36" t="s">
        <v>499</v>
      </c>
      <c r="G249" s="12" t="s">
        <v>381</v>
      </c>
      <c r="H249" s="12"/>
      <c r="I249" s="144">
        <f>I250</f>
        <v>1</v>
      </c>
      <c r="J249" s="144">
        <f>J250</f>
        <v>1</v>
      </c>
      <c r="K249" s="144">
        <f t="shared" si="33"/>
        <v>100</v>
      </c>
      <c r="L249" s="144">
        <f t="shared" si="34"/>
        <v>0</v>
      </c>
    </row>
    <row r="250" spans="2:12" ht="12.75">
      <c r="B250" s="16" t="s">
        <v>612</v>
      </c>
      <c r="C250" s="37"/>
      <c r="D250" s="12" t="s">
        <v>274</v>
      </c>
      <c r="E250" s="12" t="s">
        <v>278</v>
      </c>
      <c r="F250" s="36" t="s">
        <v>499</v>
      </c>
      <c r="G250" s="12" t="s">
        <v>613</v>
      </c>
      <c r="H250" s="12"/>
      <c r="I250" s="144">
        <f>I251</f>
        <v>1</v>
      </c>
      <c r="J250" s="144">
        <f>J251</f>
        <v>1</v>
      </c>
      <c r="K250" s="144">
        <f t="shared" si="33"/>
        <v>100</v>
      </c>
      <c r="L250" s="144">
        <f t="shared" si="34"/>
        <v>0</v>
      </c>
    </row>
    <row r="251" spans="2:12" ht="12.75">
      <c r="B251" s="13" t="s">
        <v>375</v>
      </c>
      <c r="C251" s="29"/>
      <c r="D251" s="12" t="s">
        <v>274</v>
      </c>
      <c r="E251" s="12" t="s">
        <v>278</v>
      </c>
      <c r="F251" s="36" t="s">
        <v>499</v>
      </c>
      <c r="G251" s="12" t="s">
        <v>613</v>
      </c>
      <c r="H251" s="12">
        <v>2</v>
      </c>
      <c r="I251" s="145">
        <v>1</v>
      </c>
      <c r="J251" s="144">
        <v>1</v>
      </c>
      <c r="K251" s="144">
        <f t="shared" si="33"/>
        <v>100</v>
      </c>
      <c r="L251" s="144">
        <f t="shared" si="34"/>
        <v>0</v>
      </c>
    </row>
    <row r="252" spans="2:12" ht="12.75">
      <c r="B252" s="16" t="s">
        <v>355</v>
      </c>
      <c r="C252" s="37"/>
      <c r="D252" s="12" t="s">
        <v>274</v>
      </c>
      <c r="E252" s="12" t="s">
        <v>346</v>
      </c>
      <c r="F252" s="27"/>
      <c r="G252" s="12"/>
      <c r="H252" s="12"/>
      <c r="I252" s="144">
        <f aca="true" t="shared" si="35" ref="I252:J256">I253</f>
        <v>83.3</v>
      </c>
      <c r="J252" s="144">
        <f t="shared" si="35"/>
        <v>83.3</v>
      </c>
      <c r="K252" s="144">
        <f t="shared" si="33"/>
        <v>100</v>
      </c>
      <c r="L252" s="144">
        <f t="shared" si="34"/>
        <v>0</v>
      </c>
    </row>
    <row r="253" spans="2:12" ht="12.75">
      <c r="B253" s="16" t="s">
        <v>376</v>
      </c>
      <c r="C253" s="37"/>
      <c r="D253" s="12" t="s">
        <v>274</v>
      </c>
      <c r="E253" s="12" t="s">
        <v>346</v>
      </c>
      <c r="F253" s="27" t="s">
        <v>33</v>
      </c>
      <c r="G253" s="12"/>
      <c r="H253" s="12"/>
      <c r="I253" s="144">
        <f t="shared" si="35"/>
        <v>83.3</v>
      </c>
      <c r="J253" s="144">
        <f t="shared" si="35"/>
        <v>83.3</v>
      </c>
      <c r="K253" s="144">
        <f t="shared" si="33"/>
        <v>100</v>
      </c>
      <c r="L253" s="144">
        <f t="shared" si="34"/>
        <v>0</v>
      </c>
    </row>
    <row r="254" spans="2:12" ht="12.75">
      <c r="B254" s="13" t="s">
        <v>154</v>
      </c>
      <c r="C254" s="37"/>
      <c r="D254" s="12" t="s">
        <v>274</v>
      </c>
      <c r="E254" s="12" t="s">
        <v>346</v>
      </c>
      <c r="F254" s="36" t="s">
        <v>261</v>
      </c>
      <c r="G254" s="12"/>
      <c r="H254" s="12"/>
      <c r="I254" s="144">
        <f t="shared" si="35"/>
        <v>83.3</v>
      </c>
      <c r="J254" s="144">
        <f t="shared" si="35"/>
        <v>83.3</v>
      </c>
      <c r="K254" s="144">
        <f t="shared" si="33"/>
        <v>100</v>
      </c>
      <c r="L254" s="144">
        <f t="shared" si="34"/>
        <v>0</v>
      </c>
    </row>
    <row r="255" spans="2:12" ht="12.75">
      <c r="B255" s="16" t="s">
        <v>297</v>
      </c>
      <c r="C255" s="29"/>
      <c r="D255" s="12" t="s">
        <v>274</v>
      </c>
      <c r="E255" s="12" t="s">
        <v>346</v>
      </c>
      <c r="F255" s="36" t="s">
        <v>261</v>
      </c>
      <c r="G255" s="12" t="s">
        <v>66</v>
      </c>
      <c r="H255" s="12"/>
      <c r="I255" s="144">
        <f t="shared" si="35"/>
        <v>83.3</v>
      </c>
      <c r="J255" s="144">
        <f t="shared" si="35"/>
        <v>83.3</v>
      </c>
      <c r="K255" s="144">
        <f t="shared" si="33"/>
        <v>100</v>
      </c>
      <c r="L255" s="144">
        <f t="shared" si="34"/>
        <v>0</v>
      </c>
    </row>
    <row r="256" spans="2:12" ht="12.75">
      <c r="B256" s="13" t="s">
        <v>460</v>
      </c>
      <c r="C256" s="29"/>
      <c r="D256" s="12" t="s">
        <v>274</v>
      </c>
      <c r="E256" s="12" t="s">
        <v>346</v>
      </c>
      <c r="F256" s="36" t="s">
        <v>261</v>
      </c>
      <c r="G256" s="12" t="s">
        <v>461</v>
      </c>
      <c r="H256" s="12"/>
      <c r="I256" s="144">
        <f t="shared" si="35"/>
        <v>83.3</v>
      </c>
      <c r="J256" s="144">
        <f t="shared" si="35"/>
        <v>83.3</v>
      </c>
      <c r="K256" s="144">
        <f t="shared" si="33"/>
        <v>100</v>
      </c>
      <c r="L256" s="144">
        <f t="shared" si="34"/>
        <v>0</v>
      </c>
    </row>
    <row r="257" spans="2:12" ht="12.75">
      <c r="B257" s="13" t="s">
        <v>375</v>
      </c>
      <c r="C257" s="29"/>
      <c r="D257" s="12" t="s">
        <v>274</v>
      </c>
      <c r="E257" s="12" t="s">
        <v>346</v>
      </c>
      <c r="F257" s="36" t="s">
        <v>261</v>
      </c>
      <c r="G257" s="12" t="s">
        <v>461</v>
      </c>
      <c r="H257" s="12">
        <v>2</v>
      </c>
      <c r="I257" s="145">
        <v>83.3</v>
      </c>
      <c r="J257" s="144">
        <v>83.3</v>
      </c>
      <c r="K257" s="144">
        <f t="shared" si="33"/>
        <v>100</v>
      </c>
      <c r="L257" s="144">
        <f t="shared" si="34"/>
        <v>0</v>
      </c>
    </row>
    <row r="258" spans="2:12" ht="12.75">
      <c r="B258" s="21" t="s">
        <v>68</v>
      </c>
      <c r="C258" s="55" t="s">
        <v>67</v>
      </c>
      <c r="D258" s="12"/>
      <c r="E258" s="12"/>
      <c r="F258" s="12"/>
      <c r="G258" s="12"/>
      <c r="H258" s="12"/>
      <c r="I258" s="231">
        <f>I262+I278+I285+I303</f>
        <v>11291.4</v>
      </c>
      <c r="J258" s="231">
        <f>J262+J278+J285+J303</f>
        <v>11291.2</v>
      </c>
      <c r="K258" s="231">
        <f t="shared" si="33"/>
        <v>99.99822874045735</v>
      </c>
      <c r="L258" s="231">
        <f t="shared" si="34"/>
        <v>0.1999999999989086</v>
      </c>
    </row>
    <row r="259" spans="2:12" ht="12.75">
      <c r="B259" s="16" t="s">
        <v>375</v>
      </c>
      <c r="C259" s="35"/>
      <c r="D259" s="11"/>
      <c r="E259" s="12"/>
      <c r="F259" s="12"/>
      <c r="G259" s="12"/>
      <c r="H259" s="4">
        <v>2</v>
      </c>
      <c r="I259" s="144">
        <f>I268+I271+I274+I277+I315</f>
        <v>6433.1</v>
      </c>
      <c r="J259" s="144">
        <f>J268+J271+J274+J277+J315</f>
        <v>6432.9</v>
      </c>
      <c r="K259" s="144">
        <f t="shared" si="33"/>
        <v>99.99689107895104</v>
      </c>
      <c r="L259" s="144">
        <f t="shared" si="34"/>
        <v>0.2000000000007276</v>
      </c>
    </row>
    <row r="260" spans="2:12" ht="12.75">
      <c r="B260" s="16" t="s">
        <v>313</v>
      </c>
      <c r="C260" s="35"/>
      <c r="D260" s="11"/>
      <c r="E260" s="12"/>
      <c r="F260" s="12"/>
      <c r="G260" s="12"/>
      <c r="H260" s="4">
        <v>3</v>
      </c>
      <c r="I260" s="144">
        <f>I290+I296+I302+I309</f>
        <v>4116</v>
      </c>
      <c r="J260" s="144">
        <f>J290+J296+J302+J309</f>
        <v>4116</v>
      </c>
      <c r="K260" s="144">
        <f t="shared" si="33"/>
        <v>100</v>
      </c>
      <c r="L260" s="144">
        <f t="shared" si="34"/>
        <v>0</v>
      </c>
    </row>
    <row r="261" spans="2:12" ht="12.75">
      <c r="B261" s="16" t="s">
        <v>314</v>
      </c>
      <c r="C261" s="35"/>
      <c r="D261" s="11"/>
      <c r="E261" s="12"/>
      <c r="F261" s="12"/>
      <c r="G261" s="12"/>
      <c r="H261" s="4">
        <v>4</v>
      </c>
      <c r="I261" s="144">
        <f>I284</f>
        <v>742.3</v>
      </c>
      <c r="J261" s="144">
        <f>J284</f>
        <v>742.3</v>
      </c>
      <c r="K261" s="144">
        <f t="shared" si="33"/>
        <v>100</v>
      </c>
      <c r="L261" s="144">
        <f t="shared" si="34"/>
        <v>0</v>
      </c>
    </row>
    <row r="262" spans="2:12" ht="12.75">
      <c r="B262" s="13" t="s">
        <v>631</v>
      </c>
      <c r="C262" s="35"/>
      <c r="D262" s="12" t="s">
        <v>274</v>
      </c>
      <c r="E262" s="12"/>
      <c r="F262" s="12"/>
      <c r="G262" s="12"/>
      <c r="H262" s="4"/>
      <c r="I262" s="144">
        <f aca="true" t="shared" si="36" ref="I262:J264">I263</f>
        <v>2872.7</v>
      </c>
      <c r="J262" s="144">
        <f t="shared" si="36"/>
        <v>2872.5</v>
      </c>
      <c r="K262" s="144">
        <f t="shared" si="33"/>
        <v>99.99303790858775</v>
      </c>
      <c r="L262" s="144">
        <f t="shared" si="34"/>
        <v>0.1999999999998181</v>
      </c>
    </row>
    <row r="263" spans="2:12" ht="12.75">
      <c r="B263" s="16" t="s">
        <v>61</v>
      </c>
      <c r="C263" s="30"/>
      <c r="D263" s="12" t="s">
        <v>274</v>
      </c>
      <c r="E263" s="12" t="s">
        <v>278</v>
      </c>
      <c r="F263" s="12"/>
      <c r="G263" s="12"/>
      <c r="H263" s="12"/>
      <c r="I263" s="144">
        <f t="shared" si="36"/>
        <v>2872.7</v>
      </c>
      <c r="J263" s="144">
        <f t="shared" si="36"/>
        <v>2872.5</v>
      </c>
      <c r="K263" s="144">
        <f t="shared" si="33"/>
        <v>99.99303790858775</v>
      </c>
      <c r="L263" s="144">
        <f t="shared" si="34"/>
        <v>0.1999999999998181</v>
      </c>
    </row>
    <row r="264" spans="2:12" ht="12.75">
      <c r="B264" s="13" t="s">
        <v>376</v>
      </c>
      <c r="C264" s="29"/>
      <c r="D264" s="12" t="s">
        <v>274</v>
      </c>
      <c r="E264" s="12" t="s">
        <v>278</v>
      </c>
      <c r="F264" s="27" t="s">
        <v>33</v>
      </c>
      <c r="G264" s="12"/>
      <c r="H264" s="12"/>
      <c r="I264" s="144">
        <f t="shared" si="36"/>
        <v>2872.7</v>
      </c>
      <c r="J264" s="144">
        <f t="shared" si="36"/>
        <v>2872.5</v>
      </c>
      <c r="K264" s="144">
        <f t="shared" si="33"/>
        <v>99.99303790858775</v>
      </c>
      <c r="L264" s="144">
        <f t="shared" si="34"/>
        <v>0.1999999999998181</v>
      </c>
    </row>
    <row r="265" spans="2:12" ht="12.75">
      <c r="B265" s="81" t="s">
        <v>102</v>
      </c>
      <c r="C265" s="29"/>
      <c r="D265" s="12" t="s">
        <v>274</v>
      </c>
      <c r="E265" s="12" t="s">
        <v>278</v>
      </c>
      <c r="F265" s="36" t="s">
        <v>499</v>
      </c>
      <c r="G265" s="12"/>
      <c r="H265" s="12"/>
      <c r="I265" s="144">
        <f>I266+I269+I272</f>
        <v>2872.7</v>
      </c>
      <c r="J265" s="144">
        <f>J266+J269+J272</f>
        <v>2872.5</v>
      </c>
      <c r="K265" s="144">
        <f t="shared" si="33"/>
        <v>99.99303790858775</v>
      </c>
      <c r="L265" s="144">
        <f t="shared" si="34"/>
        <v>0.1999999999998181</v>
      </c>
    </row>
    <row r="266" spans="2:12" ht="25.5">
      <c r="B266" s="13" t="s">
        <v>377</v>
      </c>
      <c r="C266" s="29"/>
      <c r="D266" s="12" t="s">
        <v>274</v>
      </c>
      <c r="E266" s="12" t="s">
        <v>278</v>
      </c>
      <c r="F266" s="36" t="s">
        <v>499</v>
      </c>
      <c r="G266" s="12" t="s">
        <v>20</v>
      </c>
      <c r="H266" s="12"/>
      <c r="I266" s="144">
        <f>I267</f>
        <v>2565.6</v>
      </c>
      <c r="J266" s="144">
        <f>J267</f>
        <v>2565.6</v>
      </c>
      <c r="K266" s="144">
        <f t="shared" si="33"/>
        <v>100</v>
      </c>
      <c r="L266" s="144">
        <f t="shared" si="34"/>
        <v>0</v>
      </c>
    </row>
    <row r="267" spans="2:12" ht="12.75">
      <c r="B267" s="13" t="s">
        <v>287</v>
      </c>
      <c r="C267" s="29"/>
      <c r="D267" s="12" t="s">
        <v>274</v>
      </c>
      <c r="E267" s="12" t="s">
        <v>278</v>
      </c>
      <c r="F267" s="36" t="s">
        <v>499</v>
      </c>
      <c r="G267" s="12" t="s">
        <v>378</v>
      </c>
      <c r="H267" s="12"/>
      <c r="I267" s="144">
        <f>I268</f>
        <v>2565.6</v>
      </c>
      <c r="J267" s="144">
        <f>J268</f>
        <v>2565.6</v>
      </c>
      <c r="K267" s="144">
        <f t="shared" si="33"/>
        <v>100</v>
      </c>
      <c r="L267" s="144">
        <f t="shared" si="34"/>
        <v>0</v>
      </c>
    </row>
    <row r="268" spans="2:12" ht="12.75">
      <c r="B268" s="13" t="s">
        <v>375</v>
      </c>
      <c r="C268" s="29"/>
      <c r="D268" s="12" t="s">
        <v>274</v>
      </c>
      <c r="E268" s="12" t="s">
        <v>278</v>
      </c>
      <c r="F268" s="36" t="s">
        <v>499</v>
      </c>
      <c r="G268" s="12" t="s">
        <v>378</v>
      </c>
      <c r="H268" s="12">
        <v>2</v>
      </c>
      <c r="I268" s="145">
        <v>2565.6</v>
      </c>
      <c r="J268" s="144">
        <v>2565.6</v>
      </c>
      <c r="K268" s="144">
        <f t="shared" si="33"/>
        <v>100</v>
      </c>
      <c r="L268" s="144">
        <f t="shared" si="34"/>
        <v>0</v>
      </c>
    </row>
    <row r="269" spans="2:12" ht="12.75">
      <c r="B269" s="16" t="s">
        <v>467</v>
      </c>
      <c r="C269" s="37"/>
      <c r="D269" s="12" t="s">
        <v>274</v>
      </c>
      <c r="E269" s="12" t="s">
        <v>278</v>
      </c>
      <c r="F269" s="36" t="s">
        <v>499</v>
      </c>
      <c r="G269" s="12" t="s">
        <v>381</v>
      </c>
      <c r="H269" s="12"/>
      <c r="I269" s="144">
        <f>I270</f>
        <v>299.5</v>
      </c>
      <c r="J269" s="144">
        <f>J270</f>
        <v>299.4</v>
      </c>
      <c r="K269" s="144">
        <f t="shared" si="33"/>
        <v>99.96661101836393</v>
      </c>
      <c r="L269" s="144">
        <f t="shared" si="34"/>
        <v>0.10000000000002274</v>
      </c>
    </row>
    <row r="270" spans="2:12" ht="12.75">
      <c r="B270" s="16" t="s">
        <v>612</v>
      </c>
      <c r="C270" s="37"/>
      <c r="D270" s="12" t="s">
        <v>274</v>
      </c>
      <c r="E270" s="12" t="s">
        <v>278</v>
      </c>
      <c r="F270" s="36" t="s">
        <v>499</v>
      </c>
      <c r="G270" s="12" t="s">
        <v>613</v>
      </c>
      <c r="H270" s="12"/>
      <c r="I270" s="144">
        <f>I271</f>
        <v>299.5</v>
      </c>
      <c r="J270" s="144">
        <f>J271</f>
        <v>299.4</v>
      </c>
      <c r="K270" s="144">
        <f t="shared" si="33"/>
        <v>99.96661101836393</v>
      </c>
      <c r="L270" s="144">
        <f t="shared" si="34"/>
        <v>0.10000000000002274</v>
      </c>
    </row>
    <row r="271" spans="2:12" ht="12.75">
      <c r="B271" s="13" t="s">
        <v>375</v>
      </c>
      <c r="C271" s="29"/>
      <c r="D271" s="12" t="s">
        <v>274</v>
      </c>
      <c r="E271" s="12" t="s">
        <v>278</v>
      </c>
      <c r="F271" s="36" t="s">
        <v>499</v>
      </c>
      <c r="G271" s="12" t="s">
        <v>613</v>
      </c>
      <c r="H271" s="12">
        <v>2</v>
      </c>
      <c r="I271" s="145">
        <v>299.5</v>
      </c>
      <c r="J271" s="144">
        <v>299.4</v>
      </c>
      <c r="K271" s="144">
        <f t="shared" si="33"/>
        <v>99.96661101836393</v>
      </c>
      <c r="L271" s="144">
        <f t="shared" si="34"/>
        <v>0.10000000000002274</v>
      </c>
    </row>
    <row r="272" spans="2:12" ht="12.75">
      <c r="B272" s="16" t="s">
        <v>297</v>
      </c>
      <c r="C272" s="37"/>
      <c r="D272" s="12" t="s">
        <v>274</v>
      </c>
      <c r="E272" s="12" t="s">
        <v>278</v>
      </c>
      <c r="F272" s="36" t="s">
        <v>499</v>
      </c>
      <c r="G272" s="12" t="s">
        <v>66</v>
      </c>
      <c r="H272" s="12"/>
      <c r="I272" s="144">
        <f>I273+I275</f>
        <v>7.6</v>
      </c>
      <c r="J272" s="144">
        <f>J273+J275</f>
        <v>7.5</v>
      </c>
      <c r="K272" s="144">
        <f t="shared" si="33"/>
        <v>98.6842105263158</v>
      </c>
      <c r="L272" s="144">
        <f t="shared" si="34"/>
        <v>0.09999999999999964</v>
      </c>
    </row>
    <row r="273" spans="2:12" ht="12.75">
      <c r="B273" s="16" t="s">
        <v>298</v>
      </c>
      <c r="C273" s="37"/>
      <c r="D273" s="12" t="s">
        <v>274</v>
      </c>
      <c r="E273" s="12" t="s">
        <v>278</v>
      </c>
      <c r="F273" s="36" t="s">
        <v>499</v>
      </c>
      <c r="G273" s="12" t="s">
        <v>299</v>
      </c>
      <c r="H273" s="12"/>
      <c r="I273" s="144">
        <f>I274</f>
        <v>6.8</v>
      </c>
      <c r="J273" s="144">
        <f>J274</f>
        <v>6.8</v>
      </c>
      <c r="K273" s="144">
        <f t="shared" si="33"/>
        <v>100</v>
      </c>
      <c r="L273" s="144">
        <f t="shared" si="34"/>
        <v>0</v>
      </c>
    </row>
    <row r="274" spans="2:12" ht="12.75">
      <c r="B274" s="13" t="s">
        <v>375</v>
      </c>
      <c r="C274" s="29"/>
      <c r="D274" s="12" t="s">
        <v>274</v>
      </c>
      <c r="E274" s="12" t="s">
        <v>278</v>
      </c>
      <c r="F274" s="36" t="s">
        <v>499</v>
      </c>
      <c r="G274" s="12" t="s">
        <v>299</v>
      </c>
      <c r="H274" s="12">
        <v>2</v>
      </c>
      <c r="I274" s="145">
        <v>6.8</v>
      </c>
      <c r="J274" s="144">
        <v>6.8</v>
      </c>
      <c r="K274" s="144">
        <f t="shared" si="33"/>
        <v>100</v>
      </c>
      <c r="L274" s="144">
        <f t="shared" si="34"/>
        <v>0</v>
      </c>
    </row>
    <row r="275" spans="2:12" ht="12.75">
      <c r="B275" s="16" t="s">
        <v>297</v>
      </c>
      <c r="C275" s="29"/>
      <c r="D275" s="12" t="s">
        <v>274</v>
      </c>
      <c r="E275" s="12" t="s">
        <v>278</v>
      </c>
      <c r="F275" s="36" t="s">
        <v>499</v>
      </c>
      <c r="G275" s="12" t="s">
        <v>66</v>
      </c>
      <c r="H275" s="12"/>
      <c r="I275" s="144">
        <f>I276</f>
        <v>0.8</v>
      </c>
      <c r="J275" s="144">
        <f>J276</f>
        <v>0.7</v>
      </c>
      <c r="K275" s="144">
        <f t="shared" si="33"/>
        <v>87.49999999999999</v>
      </c>
      <c r="L275" s="144">
        <f t="shared" si="34"/>
        <v>0.10000000000000009</v>
      </c>
    </row>
    <row r="276" spans="2:12" ht="12.75">
      <c r="B276" s="13" t="s">
        <v>460</v>
      </c>
      <c r="C276" s="29"/>
      <c r="D276" s="12" t="s">
        <v>274</v>
      </c>
      <c r="E276" s="12" t="s">
        <v>278</v>
      </c>
      <c r="F276" s="36" t="s">
        <v>499</v>
      </c>
      <c r="G276" s="12" t="s">
        <v>461</v>
      </c>
      <c r="H276" s="12"/>
      <c r="I276" s="144">
        <f>I277</f>
        <v>0.8</v>
      </c>
      <c r="J276" s="144">
        <f>J277</f>
        <v>0.7</v>
      </c>
      <c r="K276" s="144">
        <f t="shared" si="33"/>
        <v>87.49999999999999</v>
      </c>
      <c r="L276" s="144">
        <f t="shared" si="34"/>
        <v>0.10000000000000009</v>
      </c>
    </row>
    <row r="277" spans="2:12" ht="12.75">
      <c r="B277" s="13" t="s">
        <v>375</v>
      </c>
      <c r="C277" s="29"/>
      <c r="D277" s="12" t="s">
        <v>274</v>
      </c>
      <c r="E277" s="12" t="s">
        <v>278</v>
      </c>
      <c r="F277" s="36" t="s">
        <v>499</v>
      </c>
      <c r="G277" s="12" t="s">
        <v>461</v>
      </c>
      <c r="H277" s="12">
        <v>2</v>
      </c>
      <c r="I277" s="145">
        <v>0.8</v>
      </c>
      <c r="J277" s="144">
        <v>0.7</v>
      </c>
      <c r="K277" s="144">
        <f t="shared" si="33"/>
        <v>87.49999999999999</v>
      </c>
      <c r="L277" s="144">
        <f t="shared" si="34"/>
        <v>0.10000000000000009</v>
      </c>
    </row>
    <row r="278" spans="2:12" ht="12.75">
      <c r="B278" s="31" t="s">
        <v>59</v>
      </c>
      <c r="C278" s="39"/>
      <c r="D278" s="12" t="s">
        <v>279</v>
      </c>
      <c r="E278" s="12"/>
      <c r="F278" s="27"/>
      <c r="G278" s="12"/>
      <c r="H278" s="12"/>
      <c r="I278" s="144">
        <f aca="true" t="shared" si="37" ref="I278:J283">I279</f>
        <v>742.3</v>
      </c>
      <c r="J278" s="144">
        <f t="shared" si="37"/>
        <v>742.3</v>
      </c>
      <c r="K278" s="144">
        <f t="shared" si="33"/>
        <v>100</v>
      </c>
      <c r="L278" s="144">
        <f t="shared" si="34"/>
        <v>0</v>
      </c>
    </row>
    <row r="279" spans="2:12" ht="12.75">
      <c r="B279" s="13" t="s">
        <v>472</v>
      </c>
      <c r="C279" s="29"/>
      <c r="D279" s="12" t="s">
        <v>279</v>
      </c>
      <c r="E279" s="12" t="s">
        <v>471</v>
      </c>
      <c r="F279" s="20"/>
      <c r="G279" s="12"/>
      <c r="H279" s="12"/>
      <c r="I279" s="144">
        <f t="shared" si="37"/>
        <v>742.3</v>
      </c>
      <c r="J279" s="144">
        <f t="shared" si="37"/>
        <v>742.3</v>
      </c>
      <c r="K279" s="144">
        <f t="shared" si="33"/>
        <v>100</v>
      </c>
      <c r="L279" s="144">
        <f t="shared" si="34"/>
        <v>0</v>
      </c>
    </row>
    <row r="280" spans="2:12" ht="12.75">
      <c r="B280" s="16" t="s">
        <v>376</v>
      </c>
      <c r="C280" s="30"/>
      <c r="D280" s="12" t="s">
        <v>279</v>
      </c>
      <c r="E280" s="12" t="s">
        <v>471</v>
      </c>
      <c r="F280" s="27" t="s">
        <v>33</v>
      </c>
      <c r="G280" s="11"/>
      <c r="H280" s="11"/>
      <c r="I280" s="144">
        <f t="shared" si="37"/>
        <v>742.3</v>
      </c>
      <c r="J280" s="144">
        <f t="shared" si="37"/>
        <v>742.3</v>
      </c>
      <c r="K280" s="144">
        <f t="shared" si="33"/>
        <v>100</v>
      </c>
      <c r="L280" s="144">
        <f t="shared" si="34"/>
        <v>0</v>
      </c>
    </row>
    <row r="281" spans="2:12" ht="25.5">
      <c r="B281" s="81" t="s">
        <v>147</v>
      </c>
      <c r="C281" s="29"/>
      <c r="D281" s="12" t="s">
        <v>279</v>
      </c>
      <c r="E281" s="12" t="s">
        <v>471</v>
      </c>
      <c r="F281" s="40" t="s">
        <v>7</v>
      </c>
      <c r="G281" s="12"/>
      <c r="H281" s="12"/>
      <c r="I281" s="144">
        <f t="shared" si="37"/>
        <v>742.3</v>
      </c>
      <c r="J281" s="144">
        <f t="shared" si="37"/>
        <v>742.3</v>
      </c>
      <c r="K281" s="144">
        <f t="shared" si="33"/>
        <v>100</v>
      </c>
      <c r="L281" s="144">
        <f t="shared" si="34"/>
        <v>0</v>
      </c>
    </row>
    <row r="282" spans="2:12" ht="12.75">
      <c r="B282" s="16" t="s">
        <v>444</v>
      </c>
      <c r="C282" s="37"/>
      <c r="D282" s="12" t="s">
        <v>279</v>
      </c>
      <c r="E282" s="12" t="s">
        <v>471</v>
      </c>
      <c r="F282" s="40" t="s">
        <v>7</v>
      </c>
      <c r="G282" s="12" t="s">
        <v>137</v>
      </c>
      <c r="H282" s="12"/>
      <c r="I282" s="144">
        <f t="shared" si="37"/>
        <v>742.3</v>
      </c>
      <c r="J282" s="144">
        <f t="shared" si="37"/>
        <v>742.3</v>
      </c>
      <c r="K282" s="144">
        <f aca="true" t="shared" si="38" ref="K282:K345">J282/I282*100</f>
        <v>100</v>
      </c>
      <c r="L282" s="144">
        <f aca="true" t="shared" si="39" ref="L282:L345">I282-J282</f>
        <v>0</v>
      </c>
    </row>
    <row r="283" spans="2:12" ht="12.75">
      <c r="B283" s="16" t="s">
        <v>446</v>
      </c>
      <c r="C283" s="37"/>
      <c r="D283" s="12" t="s">
        <v>279</v>
      </c>
      <c r="E283" s="12" t="s">
        <v>471</v>
      </c>
      <c r="F283" s="40" t="s">
        <v>7</v>
      </c>
      <c r="G283" s="12" t="s">
        <v>445</v>
      </c>
      <c r="H283" s="12"/>
      <c r="I283" s="144">
        <f t="shared" si="37"/>
        <v>742.3</v>
      </c>
      <c r="J283" s="144">
        <f t="shared" si="37"/>
        <v>742.3</v>
      </c>
      <c r="K283" s="144">
        <f t="shared" si="38"/>
        <v>100</v>
      </c>
      <c r="L283" s="144">
        <f t="shared" si="39"/>
        <v>0</v>
      </c>
    </row>
    <row r="284" spans="2:12" ht="12.75">
      <c r="B284" s="13" t="s">
        <v>314</v>
      </c>
      <c r="C284" s="29"/>
      <c r="D284" s="12" t="s">
        <v>279</v>
      </c>
      <c r="E284" s="12" t="s">
        <v>471</v>
      </c>
      <c r="F284" s="40" t="s">
        <v>7</v>
      </c>
      <c r="G284" s="12" t="s">
        <v>445</v>
      </c>
      <c r="H284" s="12" t="s">
        <v>317</v>
      </c>
      <c r="I284" s="145">
        <v>742.3</v>
      </c>
      <c r="J284" s="144">
        <v>742.3</v>
      </c>
      <c r="K284" s="144">
        <f t="shared" si="38"/>
        <v>100</v>
      </c>
      <c r="L284" s="144">
        <f t="shared" si="39"/>
        <v>0</v>
      </c>
    </row>
    <row r="285" spans="2:12" ht="12.75">
      <c r="B285" s="31" t="s">
        <v>357</v>
      </c>
      <c r="C285" s="29"/>
      <c r="D285" s="12" t="s">
        <v>284</v>
      </c>
      <c r="E285" s="12"/>
      <c r="F285" s="40"/>
      <c r="G285" s="12"/>
      <c r="H285" s="12"/>
      <c r="I285" s="144">
        <f>I286+I291</f>
        <v>813.5</v>
      </c>
      <c r="J285" s="144">
        <f>J286+J291</f>
        <v>813.5</v>
      </c>
      <c r="K285" s="144">
        <f t="shared" si="38"/>
        <v>100</v>
      </c>
      <c r="L285" s="144">
        <f t="shared" si="39"/>
        <v>0</v>
      </c>
    </row>
    <row r="286" spans="2:12" ht="12.75">
      <c r="B286" s="146" t="s">
        <v>594</v>
      </c>
      <c r="C286" s="29"/>
      <c r="D286" s="127" t="s">
        <v>284</v>
      </c>
      <c r="E286" s="127" t="s">
        <v>592</v>
      </c>
      <c r="F286" s="40"/>
      <c r="G286" s="12"/>
      <c r="H286" s="12"/>
      <c r="I286" s="144">
        <f aca="true" t="shared" si="40" ref="I286:J289">I287</f>
        <v>200</v>
      </c>
      <c r="J286" s="144">
        <f t="shared" si="40"/>
        <v>200</v>
      </c>
      <c r="K286" s="144">
        <f t="shared" si="38"/>
        <v>100</v>
      </c>
      <c r="L286" s="144">
        <f t="shared" si="39"/>
        <v>0</v>
      </c>
    </row>
    <row r="287" spans="2:12" ht="25.5">
      <c r="B287" s="146" t="s">
        <v>610</v>
      </c>
      <c r="C287" s="29"/>
      <c r="D287" s="12" t="s">
        <v>284</v>
      </c>
      <c r="E287" s="127" t="s">
        <v>592</v>
      </c>
      <c r="F287" s="127" t="s">
        <v>593</v>
      </c>
      <c r="G287" s="12"/>
      <c r="H287" s="12"/>
      <c r="I287" s="144">
        <f t="shared" si="40"/>
        <v>200</v>
      </c>
      <c r="J287" s="144">
        <f t="shared" si="40"/>
        <v>200</v>
      </c>
      <c r="K287" s="144">
        <f t="shared" si="38"/>
        <v>100</v>
      </c>
      <c r="L287" s="144">
        <f t="shared" si="39"/>
        <v>0</v>
      </c>
    </row>
    <row r="288" spans="2:12" ht="12.75">
      <c r="B288" s="16" t="s">
        <v>444</v>
      </c>
      <c r="C288" s="29"/>
      <c r="D288" s="12" t="s">
        <v>284</v>
      </c>
      <c r="E288" s="127" t="s">
        <v>592</v>
      </c>
      <c r="F288" s="127" t="s">
        <v>593</v>
      </c>
      <c r="G288" s="12" t="s">
        <v>137</v>
      </c>
      <c r="H288" s="12"/>
      <c r="I288" s="144">
        <f t="shared" si="40"/>
        <v>200</v>
      </c>
      <c r="J288" s="144">
        <f t="shared" si="40"/>
        <v>200</v>
      </c>
      <c r="K288" s="144">
        <f t="shared" si="38"/>
        <v>100</v>
      </c>
      <c r="L288" s="144">
        <f t="shared" si="39"/>
        <v>0</v>
      </c>
    </row>
    <row r="289" spans="2:12" ht="12.75">
      <c r="B289" s="135" t="s">
        <v>591</v>
      </c>
      <c r="C289" s="29"/>
      <c r="D289" s="12" t="s">
        <v>284</v>
      </c>
      <c r="E289" s="127" t="s">
        <v>592</v>
      </c>
      <c r="F289" s="127" t="s">
        <v>593</v>
      </c>
      <c r="G289" s="12" t="s">
        <v>611</v>
      </c>
      <c r="H289" s="12"/>
      <c r="I289" s="144">
        <f t="shared" si="40"/>
        <v>200</v>
      </c>
      <c r="J289" s="144">
        <f t="shared" si="40"/>
        <v>200</v>
      </c>
      <c r="K289" s="144">
        <f t="shared" si="38"/>
        <v>100</v>
      </c>
      <c r="L289" s="144">
        <f t="shared" si="39"/>
        <v>0</v>
      </c>
    </row>
    <row r="290" spans="2:12" ht="12.75">
      <c r="B290" s="16" t="s">
        <v>313</v>
      </c>
      <c r="C290" s="29"/>
      <c r="D290" s="12" t="s">
        <v>284</v>
      </c>
      <c r="E290" s="127" t="s">
        <v>592</v>
      </c>
      <c r="F290" s="127" t="s">
        <v>593</v>
      </c>
      <c r="G290" s="12" t="s">
        <v>611</v>
      </c>
      <c r="H290" s="12" t="s">
        <v>37</v>
      </c>
      <c r="I290" s="145">
        <v>200</v>
      </c>
      <c r="J290" s="144">
        <v>200</v>
      </c>
      <c r="K290" s="144">
        <f t="shared" si="38"/>
        <v>100</v>
      </c>
      <c r="L290" s="144">
        <f t="shared" si="39"/>
        <v>0</v>
      </c>
    </row>
    <row r="291" spans="2:12" ht="12.75">
      <c r="B291" s="148" t="s">
        <v>349</v>
      </c>
      <c r="C291" s="29"/>
      <c r="D291" s="12" t="s">
        <v>284</v>
      </c>
      <c r="E291" s="12" t="s">
        <v>350</v>
      </c>
      <c r="F291" s="27"/>
      <c r="G291" s="12"/>
      <c r="H291" s="12"/>
      <c r="I291" s="144">
        <f>I292+I297</f>
        <v>613.5</v>
      </c>
      <c r="J291" s="144">
        <f>J292+J297</f>
        <v>613.5</v>
      </c>
      <c r="K291" s="144">
        <f t="shared" si="38"/>
        <v>100</v>
      </c>
      <c r="L291" s="144">
        <f t="shared" si="39"/>
        <v>0</v>
      </c>
    </row>
    <row r="292" spans="2:12" ht="12.75">
      <c r="B292" s="16" t="s">
        <v>376</v>
      </c>
      <c r="C292" s="29"/>
      <c r="D292" s="12" t="s">
        <v>284</v>
      </c>
      <c r="E292" s="12" t="s">
        <v>350</v>
      </c>
      <c r="F292" s="27" t="s">
        <v>33</v>
      </c>
      <c r="G292" s="12"/>
      <c r="H292" s="12"/>
      <c r="I292" s="144">
        <f aca="true" t="shared" si="41" ref="I292:J295">I293</f>
        <v>600</v>
      </c>
      <c r="J292" s="144">
        <f t="shared" si="41"/>
        <v>600</v>
      </c>
      <c r="K292" s="144">
        <f t="shared" si="38"/>
        <v>100</v>
      </c>
      <c r="L292" s="144">
        <f t="shared" si="39"/>
        <v>0</v>
      </c>
    </row>
    <row r="293" spans="2:12" ht="25.5">
      <c r="B293" s="135" t="s">
        <v>610</v>
      </c>
      <c r="C293" s="29"/>
      <c r="D293" s="12" t="s">
        <v>284</v>
      </c>
      <c r="E293" s="12" t="s">
        <v>350</v>
      </c>
      <c r="F293" s="123" t="s">
        <v>609</v>
      </c>
      <c r="G293" s="12"/>
      <c r="H293" s="12"/>
      <c r="I293" s="144">
        <f t="shared" si="41"/>
        <v>600</v>
      </c>
      <c r="J293" s="144">
        <f t="shared" si="41"/>
        <v>600</v>
      </c>
      <c r="K293" s="144">
        <f t="shared" si="38"/>
        <v>100</v>
      </c>
      <c r="L293" s="144">
        <f t="shared" si="39"/>
        <v>0</v>
      </c>
    </row>
    <row r="294" spans="2:12" ht="12.75">
      <c r="B294" s="16" t="s">
        <v>444</v>
      </c>
      <c r="C294" s="29"/>
      <c r="D294" s="12" t="s">
        <v>284</v>
      </c>
      <c r="E294" s="12" t="s">
        <v>350</v>
      </c>
      <c r="F294" s="123" t="s">
        <v>609</v>
      </c>
      <c r="G294" s="12" t="s">
        <v>137</v>
      </c>
      <c r="H294" s="12"/>
      <c r="I294" s="144">
        <f t="shared" si="41"/>
        <v>600</v>
      </c>
      <c r="J294" s="144">
        <f t="shared" si="41"/>
        <v>600</v>
      </c>
      <c r="K294" s="144">
        <f t="shared" si="38"/>
        <v>100</v>
      </c>
      <c r="L294" s="144">
        <f t="shared" si="39"/>
        <v>0</v>
      </c>
    </row>
    <row r="295" spans="2:12" ht="12.75">
      <c r="B295" s="135" t="s">
        <v>591</v>
      </c>
      <c r="C295" s="29"/>
      <c r="D295" s="12" t="s">
        <v>284</v>
      </c>
      <c r="E295" s="12" t="s">
        <v>350</v>
      </c>
      <c r="F295" s="123" t="s">
        <v>609</v>
      </c>
      <c r="G295" s="12" t="s">
        <v>611</v>
      </c>
      <c r="H295" s="12"/>
      <c r="I295" s="144">
        <f t="shared" si="41"/>
        <v>600</v>
      </c>
      <c r="J295" s="144">
        <f t="shared" si="41"/>
        <v>600</v>
      </c>
      <c r="K295" s="144">
        <f t="shared" si="38"/>
        <v>100</v>
      </c>
      <c r="L295" s="144">
        <f t="shared" si="39"/>
        <v>0</v>
      </c>
    </row>
    <row r="296" spans="2:12" ht="12.75">
      <c r="B296" s="16" t="s">
        <v>313</v>
      </c>
      <c r="C296" s="29"/>
      <c r="D296" s="12" t="s">
        <v>284</v>
      </c>
      <c r="E296" s="12" t="s">
        <v>350</v>
      </c>
      <c r="F296" s="123" t="s">
        <v>609</v>
      </c>
      <c r="G296" s="12" t="s">
        <v>611</v>
      </c>
      <c r="H296" s="12" t="s">
        <v>37</v>
      </c>
      <c r="I296" s="145">
        <v>600</v>
      </c>
      <c r="J296" s="144">
        <v>600</v>
      </c>
      <c r="K296" s="144">
        <f t="shared" si="38"/>
        <v>100</v>
      </c>
      <c r="L296" s="144">
        <f t="shared" si="39"/>
        <v>0</v>
      </c>
    </row>
    <row r="297" spans="2:12" ht="12.75">
      <c r="B297" s="18" t="s">
        <v>477</v>
      </c>
      <c r="C297" s="42"/>
      <c r="D297" s="12" t="s">
        <v>284</v>
      </c>
      <c r="E297" s="12" t="s">
        <v>350</v>
      </c>
      <c r="F297" s="36" t="s">
        <v>453</v>
      </c>
      <c r="G297" s="12"/>
      <c r="H297" s="36"/>
      <c r="I297" s="144">
        <f aca="true" t="shared" si="42" ref="I297:J301">I298</f>
        <v>13.5</v>
      </c>
      <c r="J297" s="144">
        <f t="shared" si="42"/>
        <v>13.5</v>
      </c>
      <c r="K297" s="144">
        <f t="shared" si="38"/>
        <v>100</v>
      </c>
      <c r="L297" s="144">
        <f t="shared" si="39"/>
        <v>0</v>
      </c>
    </row>
    <row r="298" spans="2:12" ht="25.5">
      <c r="B298" s="43" t="s">
        <v>122</v>
      </c>
      <c r="C298" s="29"/>
      <c r="D298" s="12" t="s">
        <v>284</v>
      </c>
      <c r="E298" s="12" t="s">
        <v>350</v>
      </c>
      <c r="F298" s="126" t="s">
        <v>121</v>
      </c>
      <c r="G298" s="12"/>
      <c r="H298" s="12"/>
      <c r="I298" s="144">
        <f t="shared" si="42"/>
        <v>13.5</v>
      </c>
      <c r="J298" s="144">
        <f t="shared" si="42"/>
        <v>13.5</v>
      </c>
      <c r="K298" s="144">
        <f t="shared" si="38"/>
        <v>100</v>
      </c>
      <c r="L298" s="144">
        <f t="shared" si="39"/>
        <v>0</v>
      </c>
    </row>
    <row r="299" spans="2:12" ht="25.5">
      <c r="B299" s="139" t="s">
        <v>119</v>
      </c>
      <c r="C299" s="29"/>
      <c r="D299" s="12" t="s">
        <v>284</v>
      </c>
      <c r="E299" s="12" t="s">
        <v>350</v>
      </c>
      <c r="F299" s="126" t="s">
        <v>120</v>
      </c>
      <c r="G299" s="12"/>
      <c r="H299" s="12"/>
      <c r="I299" s="144">
        <f t="shared" si="42"/>
        <v>13.5</v>
      </c>
      <c r="J299" s="144">
        <f t="shared" si="42"/>
        <v>13.5</v>
      </c>
      <c r="K299" s="144">
        <f t="shared" si="38"/>
        <v>100</v>
      </c>
      <c r="L299" s="144">
        <f t="shared" si="39"/>
        <v>0</v>
      </c>
    </row>
    <row r="300" spans="2:12" ht="12.75">
      <c r="B300" s="16" t="s">
        <v>444</v>
      </c>
      <c r="C300" s="29"/>
      <c r="D300" s="12" t="s">
        <v>284</v>
      </c>
      <c r="E300" s="12" t="s">
        <v>350</v>
      </c>
      <c r="F300" s="126" t="s">
        <v>120</v>
      </c>
      <c r="G300" s="12" t="s">
        <v>137</v>
      </c>
      <c r="H300" s="12"/>
      <c r="I300" s="144">
        <f t="shared" si="42"/>
        <v>13.5</v>
      </c>
      <c r="J300" s="144">
        <f t="shared" si="42"/>
        <v>13.5</v>
      </c>
      <c r="K300" s="144">
        <f t="shared" si="38"/>
        <v>100</v>
      </c>
      <c r="L300" s="144">
        <f t="shared" si="39"/>
        <v>0</v>
      </c>
    </row>
    <row r="301" spans="2:12" ht="12.75">
      <c r="B301" s="135" t="s">
        <v>591</v>
      </c>
      <c r="C301" s="29"/>
      <c r="D301" s="12" t="s">
        <v>284</v>
      </c>
      <c r="E301" s="12" t="s">
        <v>350</v>
      </c>
      <c r="F301" s="126" t="s">
        <v>120</v>
      </c>
      <c r="G301" s="12" t="s">
        <v>611</v>
      </c>
      <c r="H301" s="12"/>
      <c r="I301" s="144">
        <f t="shared" si="42"/>
        <v>13.5</v>
      </c>
      <c r="J301" s="144">
        <f t="shared" si="42"/>
        <v>13.5</v>
      </c>
      <c r="K301" s="144">
        <f t="shared" si="38"/>
        <v>100</v>
      </c>
      <c r="L301" s="144">
        <f t="shared" si="39"/>
        <v>0</v>
      </c>
    </row>
    <row r="302" spans="2:12" ht="12.75">
      <c r="B302" s="16" t="s">
        <v>313</v>
      </c>
      <c r="C302" s="29"/>
      <c r="D302" s="12" t="s">
        <v>284</v>
      </c>
      <c r="E302" s="12" t="s">
        <v>350</v>
      </c>
      <c r="F302" s="126" t="s">
        <v>120</v>
      </c>
      <c r="G302" s="12" t="s">
        <v>611</v>
      </c>
      <c r="H302" s="12" t="s">
        <v>37</v>
      </c>
      <c r="I302" s="145">
        <v>13.5</v>
      </c>
      <c r="J302" s="144">
        <v>13.5</v>
      </c>
      <c r="K302" s="144">
        <f t="shared" si="38"/>
        <v>100</v>
      </c>
      <c r="L302" s="144">
        <f t="shared" si="39"/>
        <v>0</v>
      </c>
    </row>
    <row r="303" spans="2:12" ht="12.75">
      <c r="B303" s="13" t="s">
        <v>352</v>
      </c>
      <c r="C303" s="29"/>
      <c r="D303" s="12" t="s">
        <v>351</v>
      </c>
      <c r="E303" s="12"/>
      <c r="F303" s="12"/>
      <c r="G303" s="12"/>
      <c r="H303" s="12"/>
      <c r="I303" s="144">
        <f>I304+I310</f>
        <v>6862.9</v>
      </c>
      <c r="J303" s="144">
        <f>J304+J310</f>
        <v>6862.9</v>
      </c>
      <c r="K303" s="144">
        <f t="shared" si="38"/>
        <v>100</v>
      </c>
      <c r="L303" s="144">
        <f t="shared" si="39"/>
        <v>0</v>
      </c>
    </row>
    <row r="304" spans="2:12" ht="12.75">
      <c r="B304" s="13" t="s">
        <v>268</v>
      </c>
      <c r="C304" s="29"/>
      <c r="D304" s="12" t="s">
        <v>351</v>
      </c>
      <c r="E304" s="12" t="s">
        <v>353</v>
      </c>
      <c r="F304" s="12"/>
      <c r="G304" s="12"/>
      <c r="H304" s="12"/>
      <c r="I304" s="144">
        <f aca="true" t="shared" si="43" ref="I304:J308">I305</f>
        <v>3302.5</v>
      </c>
      <c r="J304" s="144">
        <f t="shared" si="43"/>
        <v>3302.5</v>
      </c>
      <c r="K304" s="144">
        <f t="shared" si="38"/>
        <v>100</v>
      </c>
      <c r="L304" s="144">
        <f t="shared" si="39"/>
        <v>0</v>
      </c>
    </row>
    <row r="305" spans="2:12" ht="12.75">
      <c r="B305" s="16" t="s">
        <v>376</v>
      </c>
      <c r="C305" s="30"/>
      <c r="D305" s="12" t="s">
        <v>351</v>
      </c>
      <c r="E305" s="12" t="s">
        <v>353</v>
      </c>
      <c r="F305" s="12" t="s">
        <v>33</v>
      </c>
      <c r="G305" s="12"/>
      <c r="H305" s="12"/>
      <c r="I305" s="144">
        <f t="shared" si="43"/>
        <v>3302.5</v>
      </c>
      <c r="J305" s="144">
        <f t="shared" si="43"/>
        <v>3302.5</v>
      </c>
      <c r="K305" s="144">
        <f t="shared" si="38"/>
        <v>100</v>
      </c>
      <c r="L305" s="144">
        <f t="shared" si="39"/>
        <v>0</v>
      </c>
    </row>
    <row r="306" spans="2:12" ht="25.5">
      <c r="B306" s="84" t="s">
        <v>437</v>
      </c>
      <c r="C306" s="29"/>
      <c r="D306" s="12" t="s">
        <v>351</v>
      </c>
      <c r="E306" s="12" t="s">
        <v>353</v>
      </c>
      <c r="F306" s="48" t="s">
        <v>8</v>
      </c>
      <c r="G306" s="12"/>
      <c r="H306" s="12"/>
      <c r="I306" s="144">
        <f t="shared" si="43"/>
        <v>3302.5</v>
      </c>
      <c r="J306" s="144">
        <f t="shared" si="43"/>
        <v>3302.5</v>
      </c>
      <c r="K306" s="144">
        <f t="shared" si="38"/>
        <v>100</v>
      </c>
      <c r="L306" s="144">
        <f t="shared" si="39"/>
        <v>0</v>
      </c>
    </row>
    <row r="307" spans="2:12" ht="12.75">
      <c r="B307" s="18" t="s">
        <v>444</v>
      </c>
      <c r="C307" s="49"/>
      <c r="D307" s="12" t="s">
        <v>351</v>
      </c>
      <c r="E307" s="12" t="s">
        <v>353</v>
      </c>
      <c r="F307" s="48" t="s">
        <v>8</v>
      </c>
      <c r="G307" s="12" t="s">
        <v>137</v>
      </c>
      <c r="H307" s="12"/>
      <c r="I307" s="144">
        <f t="shared" si="43"/>
        <v>3302.5</v>
      </c>
      <c r="J307" s="144">
        <f t="shared" si="43"/>
        <v>3302.5</v>
      </c>
      <c r="K307" s="144">
        <f t="shared" si="38"/>
        <v>100</v>
      </c>
      <c r="L307" s="144">
        <f t="shared" si="39"/>
        <v>0</v>
      </c>
    </row>
    <row r="308" spans="2:12" ht="12.75">
      <c r="B308" s="18" t="s">
        <v>292</v>
      </c>
      <c r="C308" s="49"/>
      <c r="D308" s="12" t="s">
        <v>351</v>
      </c>
      <c r="E308" s="12" t="s">
        <v>353</v>
      </c>
      <c r="F308" s="48" t="s">
        <v>8</v>
      </c>
      <c r="G308" s="12" t="s">
        <v>291</v>
      </c>
      <c r="H308" s="12"/>
      <c r="I308" s="144">
        <f t="shared" si="43"/>
        <v>3302.5</v>
      </c>
      <c r="J308" s="144">
        <f t="shared" si="43"/>
        <v>3302.5</v>
      </c>
      <c r="K308" s="144">
        <f t="shared" si="38"/>
        <v>100</v>
      </c>
      <c r="L308" s="144">
        <f t="shared" si="39"/>
        <v>0</v>
      </c>
    </row>
    <row r="309" spans="2:12" ht="12.75">
      <c r="B309" s="18" t="s">
        <v>313</v>
      </c>
      <c r="C309" s="49"/>
      <c r="D309" s="12" t="s">
        <v>351</v>
      </c>
      <c r="E309" s="12" t="s">
        <v>353</v>
      </c>
      <c r="F309" s="48" t="s">
        <v>8</v>
      </c>
      <c r="G309" s="12" t="s">
        <v>291</v>
      </c>
      <c r="H309" s="12">
        <v>3</v>
      </c>
      <c r="I309" s="145">
        <v>3302.5</v>
      </c>
      <c r="J309" s="144">
        <v>3302.5</v>
      </c>
      <c r="K309" s="144">
        <f t="shared" si="38"/>
        <v>100</v>
      </c>
      <c r="L309" s="144">
        <f t="shared" si="39"/>
        <v>0</v>
      </c>
    </row>
    <row r="310" spans="2:12" ht="12.75">
      <c r="B310" s="13" t="s">
        <v>112</v>
      </c>
      <c r="C310" s="29"/>
      <c r="D310" s="12" t="s">
        <v>351</v>
      </c>
      <c r="E310" s="12" t="s">
        <v>113</v>
      </c>
      <c r="F310" s="12"/>
      <c r="G310" s="12"/>
      <c r="H310" s="12"/>
      <c r="I310" s="144">
        <f aca="true" t="shared" si="44" ref="I310:J314">I311</f>
        <v>3560.4</v>
      </c>
      <c r="J310" s="144">
        <f t="shared" si="44"/>
        <v>3560.4</v>
      </c>
      <c r="K310" s="144">
        <f t="shared" si="38"/>
        <v>100</v>
      </c>
      <c r="L310" s="144">
        <f t="shared" si="39"/>
        <v>0</v>
      </c>
    </row>
    <row r="311" spans="2:12" ht="12.75">
      <c r="B311" s="16" t="s">
        <v>376</v>
      </c>
      <c r="C311" s="30"/>
      <c r="D311" s="12" t="s">
        <v>351</v>
      </c>
      <c r="E311" s="12" t="s">
        <v>113</v>
      </c>
      <c r="F311" s="12" t="s">
        <v>33</v>
      </c>
      <c r="G311" s="12"/>
      <c r="H311" s="12"/>
      <c r="I311" s="144">
        <f t="shared" si="44"/>
        <v>3560.4</v>
      </c>
      <c r="J311" s="144">
        <f t="shared" si="44"/>
        <v>3560.4</v>
      </c>
      <c r="K311" s="144">
        <f t="shared" si="38"/>
        <v>100</v>
      </c>
      <c r="L311" s="144">
        <f t="shared" si="39"/>
        <v>0</v>
      </c>
    </row>
    <row r="312" spans="2:12" ht="12.75">
      <c r="B312" s="13" t="s">
        <v>401</v>
      </c>
      <c r="C312" s="29"/>
      <c r="D312" s="12" t="s">
        <v>351</v>
      </c>
      <c r="E312" s="12" t="s">
        <v>113</v>
      </c>
      <c r="F312" s="36" t="s">
        <v>9</v>
      </c>
      <c r="G312" s="12"/>
      <c r="H312" s="12"/>
      <c r="I312" s="144">
        <f t="shared" si="44"/>
        <v>3560.4</v>
      </c>
      <c r="J312" s="144">
        <f t="shared" si="44"/>
        <v>3560.4</v>
      </c>
      <c r="K312" s="144">
        <f t="shared" si="38"/>
        <v>100</v>
      </c>
      <c r="L312" s="144">
        <f t="shared" si="39"/>
        <v>0</v>
      </c>
    </row>
    <row r="313" spans="2:12" ht="12.75">
      <c r="B313" s="18" t="s">
        <v>444</v>
      </c>
      <c r="C313" s="49"/>
      <c r="D313" s="12" t="s">
        <v>351</v>
      </c>
      <c r="E313" s="12" t="s">
        <v>113</v>
      </c>
      <c r="F313" s="36" t="s">
        <v>9</v>
      </c>
      <c r="G313" s="12" t="s">
        <v>137</v>
      </c>
      <c r="H313" s="12"/>
      <c r="I313" s="144">
        <f t="shared" si="44"/>
        <v>3560.4</v>
      </c>
      <c r="J313" s="144">
        <f t="shared" si="44"/>
        <v>3560.4</v>
      </c>
      <c r="K313" s="144">
        <f t="shared" si="38"/>
        <v>100</v>
      </c>
      <c r="L313" s="144">
        <f t="shared" si="39"/>
        <v>0</v>
      </c>
    </row>
    <row r="314" spans="2:12" ht="12.75">
      <c r="B314" s="18" t="s">
        <v>292</v>
      </c>
      <c r="C314" s="49"/>
      <c r="D314" s="12" t="s">
        <v>351</v>
      </c>
      <c r="E314" s="12" t="s">
        <v>113</v>
      </c>
      <c r="F314" s="36" t="s">
        <v>9</v>
      </c>
      <c r="G314" s="12" t="s">
        <v>291</v>
      </c>
      <c r="H314" s="12"/>
      <c r="I314" s="144">
        <f t="shared" si="44"/>
        <v>3560.4</v>
      </c>
      <c r="J314" s="144">
        <f t="shared" si="44"/>
        <v>3560.4</v>
      </c>
      <c r="K314" s="144">
        <f t="shared" si="38"/>
        <v>100</v>
      </c>
      <c r="L314" s="144">
        <f t="shared" si="39"/>
        <v>0</v>
      </c>
    </row>
    <row r="315" spans="2:12" ht="12.75">
      <c r="B315" s="18" t="s">
        <v>375</v>
      </c>
      <c r="C315" s="49"/>
      <c r="D315" s="12" t="s">
        <v>351</v>
      </c>
      <c r="E315" s="12" t="s">
        <v>113</v>
      </c>
      <c r="F315" s="36" t="s">
        <v>9</v>
      </c>
      <c r="G315" s="12" t="s">
        <v>291</v>
      </c>
      <c r="H315" s="12">
        <v>2</v>
      </c>
      <c r="I315" s="145">
        <v>3560.4</v>
      </c>
      <c r="J315" s="144">
        <v>3560.4</v>
      </c>
      <c r="K315" s="144">
        <f t="shared" si="38"/>
        <v>100</v>
      </c>
      <c r="L315" s="144">
        <f t="shared" si="39"/>
        <v>0</v>
      </c>
    </row>
    <row r="316" spans="2:12" ht="12.75">
      <c r="B316" s="21" t="s">
        <v>124</v>
      </c>
      <c r="C316" s="55" t="s">
        <v>36</v>
      </c>
      <c r="D316" s="12"/>
      <c r="E316" s="12"/>
      <c r="F316" s="12"/>
      <c r="G316" s="12"/>
      <c r="H316" s="12"/>
      <c r="I316" s="231">
        <f>I320</f>
        <v>4418.3</v>
      </c>
      <c r="J316" s="231">
        <f>J320</f>
        <v>4418.3</v>
      </c>
      <c r="K316" s="231">
        <f t="shared" si="38"/>
        <v>100</v>
      </c>
      <c r="L316" s="231">
        <f t="shared" si="39"/>
        <v>0</v>
      </c>
    </row>
    <row r="317" spans="2:12" ht="12.75">
      <c r="B317" s="16" t="s">
        <v>318</v>
      </c>
      <c r="C317" s="55"/>
      <c r="D317" s="12"/>
      <c r="E317" s="12"/>
      <c r="F317" s="12"/>
      <c r="G317" s="12"/>
      <c r="H317" s="12" t="s">
        <v>315</v>
      </c>
      <c r="I317" s="144">
        <f>I338+I342+I346</f>
        <v>1655.3999999999999</v>
      </c>
      <c r="J317" s="144">
        <f>J338+J342+J346</f>
        <v>1655.3999999999999</v>
      </c>
      <c r="K317" s="144">
        <f t="shared" si="38"/>
        <v>100</v>
      </c>
      <c r="L317" s="144">
        <f t="shared" si="39"/>
        <v>0</v>
      </c>
    </row>
    <row r="318" spans="2:12" ht="12.75">
      <c r="B318" s="16" t="s">
        <v>375</v>
      </c>
      <c r="C318" s="29"/>
      <c r="D318" s="12"/>
      <c r="E318" s="12"/>
      <c r="F318" s="12"/>
      <c r="G318" s="12"/>
      <c r="H318" s="12">
        <v>2</v>
      </c>
      <c r="I318" s="144">
        <f>I339+I343+I347</f>
        <v>2621.4</v>
      </c>
      <c r="J318" s="144">
        <f>J339+J343+J347</f>
        <v>2621.4</v>
      </c>
      <c r="K318" s="144">
        <f t="shared" si="38"/>
        <v>100</v>
      </c>
      <c r="L318" s="144">
        <f t="shared" si="39"/>
        <v>0</v>
      </c>
    </row>
    <row r="319" spans="2:12" ht="12.75">
      <c r="B319" s="16" t="s">
        <v>314</v>
      </c>
      <c r="C319" s="29"/>
      <c r="D319" s="12"/>
      <c r="E319" s="12"/>
      <c r="F319" s="12"/>
      <c r="G319" s="12"/>
      <c r="H319" s="12" t="s">
        <v>317</v>
      </c>
      <c r="I319" s="144">
        <f>I326+I330+I334</f>
        <v>141.5</v>
      </c>
      <c r="J319" s="144">
        <f>J326+J330+J334</f>
        <v>141.5</v>
      </c>
      <c r="K319" s="144">
        <f t="shared" si="38"/>
        <v>100</v>
      </c>
      <c r="L319" s="144">
        <f t="shared" si="39"/>
        <v>0</v>
      </c>
    </row>
    <row r="320" spans="2:12" ht="12.75">
      <c r="B320" s="13" t="s">
        <v>362</v>
      </c>
      <c r="C320" s="29"/>
      <c r="D320" s="12" t="s">
        <v>303</v>
      </c>
      <c r="E320" s="12"/>
      <c r="F320" s="12"/>
      <c r="G320" s="12"/>
      <c r="H320" s="12"/>
      <c r="I320" s="144">
        <f>I321</f>
        <v>4418.3</v>
      </c>
      <c r="J320" s="144">
        <f>J321</f>
        <v>4418.3</v>
      </c>
      <c r="K320" s="144">
        <f t="shared" si="38"/>
        <v>100</v>
      </c>
      <c r="L320" s="144">
        <f t="shared" si="39"/>
        <v>0</v>
      </c>
    </row>
    <row r="321" spans="2:12" ht="12.75">
      <c r="B321" s="13" t="s">
        <v>363</v>
      </c>
      <c r="C321" s="29"/>
      <c r="D321" s="12" t="s">
        <v>303</v>
      </c>
      <c r="E321" s="12" t="s">
        <v>304</v>
      </c>
      <c r="F321" s="12"/>
      <c r="G321" s="12"/>
      <c r="H321" s="12"/>
      <c r="I321" s="144">
        <f>I322</f>
        <v>4418.3</v>
      </c>
      <c r="J321" s="144">
        <f>J322</f>
        <v>4418.3</v>
      </c>
      <c r="K321" s="144">
        <f t="shared" si="38"/>
        <v>100</v>
      </c>
      <c r="L321" s="144">
        <f t="shared" si="39"/>
        <v>0</v>
      </c>
    </row>
    <row r="322" spans="2:12" ht="12.75">
      <c r="B322" s="16" t="s">
        <v>376</v>
      </c>
      <c r="C322" s="30"/>
      <c r="D322" s="12" t="s">
        <v>303</v>
      </c>
      <c r="E322" s="12" t="s">
        <v>304</v>
      </c>
      <c r="F322" s="12" t="s">
        <v>33</v>
      </c>
      <c r="G322" s="12"/>
      <c r="H322" s="12"/>
      <c r="I322" s="144">
        <f>I323+I327+I331+I335</f>
        <v>4418.3</v>
      </c>
      <c r="J322" s="144">
        <f>J323+J327+J331+J335</f>
        <v>4418.3</v>
      </c>
      <c r="K322" s="144">
        <f t="shared" si="38"/>
        <v>100</v>
      </c>
      <c r="L322" s="144">
        <f t="shared" si="39"/>
        <v>0</v>
      </c>
    </row>
    <row r="323" spans="2:12" ht="25.5">
      <c r="B323" s="146" t="s">
        <v>583</v>
      </c>
      <c r="C323" s="30"/>
      <c r="D323" s="12" t="s">
        <v>303</v>
      </c>
      <c r="E323" s="12" t="s">
        <v>304</v>
      </c>
      <c r="F323" s="127" t="s">
        <v>584</v>
      </c>
      <c r="G323" s="12"/>
      <c r="H323" s="12"/>
      <c r="I323" s="144">
        <f aca="true" t="shared" si="45" ref="I323:J325">I324</f>
        <v>8.5</v>
      </c>
      <c r="J323" s="144">
        <f t="shared" si="45"/>
        <v>8.5</v>
      </c>
      <c r="K323" s="144">
        <f t="shared" si="38"/>
        <v>100</v>
      </c>
      <c r="L323" s="144">
        <f t="shared" si="39"/>
        <v>0</v>
      </c>
    </row>
    <row r="324" spans="2:12" ht="12.75">
      <c r="B324" s="16" t="s">
        <v>467</v>
      </c>
      <c r="C324" s="30"/>
      <c r="D324" s="12" t="s">
        <v>303</v>
      </c>
      <c r="E324" s="12" t="s">
        <v>304</v>
      </c>
      <c r="F324" s="127" t="s">
        <v>584</v>
      </c>
      <c r="G324" s="12" t="s">
        <v>381</v>
      </c>
      <c r="H324" s="12"/>
      <c r="I324" s="144">
        <f t="shared" si="45"/>
        <v>8.5</v>
      </c>
      <c r="J324" s="144">
        <f t="shared" si="45"/>
        <v>8.5</v>
      </c>
      <c r="K324" s="144">
        <f t="shared" si="38"/>
        <v>100</v>
      </c>
      <c r="L324" s="144">
        <f t="shared" si="39"/>
        <v>0</v>
      </c>
    </row>
    <row r="325" spans="2:12" ht="12.75">
      <c r="B325" s="16" t="s">
        <v>612</v>
      </c>
      <c r="C325" s="30"/>
      <c r="D325" s="12" t="s">
        <v>303</v>
      </c>
      <c r="E325" s="12" t="s">
        <v>304</v>
      </c>
      <c r="F325" s="127" t="s">
        <v>584</v>
      </c>
      <c r="G325" s="12" t="s">
        <v>613</v>
      </c>
      <c r="H325" s="12"/>
      <c r="I325" s="144">
        <f t="shared" si="45"/>
        <v>8.5</v>
      </c>
      <c r="J325" s="144">
        <f t="shared" si="45"/>
        <v>8.5</v>
      </c>
      <c r="K325" s="144">
        <f t="shared" si="38"/>
        <v>100</v>
      </c>
      <c r="L325" s="144">
        <f t="shared" si="39"/>
        <v>0</v>
      </c>
    </row>
    <row r="326" spans="2:12" ht="12.75">
      <c r="B326" s="16" t="s">
        <v>314</v>
      </c>
      <c r="C326" s="30"/>
      <c r="D326" s="12" t="s">
        <v>303</v>
      </c>
      <c r="E326" s="12" t="s">
        <v>304</v>
      </c>
      <c r="F326" s="127" t="s">
        <v>584</v>
      </c>
      <c r="G326" s="12" t="s">
        <v>613</v>
      </c>
      <c r="H326" s="12" t="s">
        <v>317</v>
      </c>
      <c r="I326" s="145">
        <v>8.5</v>
      </c>
      <c r="J326" s="144">
        <v>8.5</v>
      </c>
      <c r="K326" s="144">
        <f t="shared" si="38"/>
        <v>100</v>
      </c>
      <c r="L326" s="144">
        <f t="shared" si="39"/>
        <v>0</v>
      </c>
    </row>
    <row r="327" spans="2:12" ht="25.5">
      <c r="B327" s="119" t="s">
        <v>586</v>
      </c>
      <c r="C327" s="30"/>
      <c r="D327" s="12" t="s">
        <v>303</v>
      </c>
      <c r="E327" s="12" t="s">
        <v>304</v>
      </c>
      <c r="F327" s="127" t="s">
        <v>585</v>
      </c>
      <c r="G327" s="12"/>
      <c r="H327" s="12"/>
      <c r="I327" s="144">
        <f aca="true" t="shared" si="46" ref="I327:J329">I328</f>
        <v>33</v>
      </c>
      <c r="J327" s="144">
        <f t="shared" si="46"/>
        <v>33</v>
      </c>
      <c r="K327" s="144">
        <f t="shared" si="38"/>
        <v>100</v>
      </c>
      <c r="L327" s="144">
        <f t="shared" si="39"/>
        <v>0</v>
      </c>
    </row>
    <row r="328" spans="2:12" ht="12.75">
      <c r="B328" s="16" t="s">
        <v>467</v>
      </c>
      <c r="C328" s="30"/>
      <c r="D328" s="12" t="s">
        <v>303</v>
      </c>
      <c r="E328" s="12" t="s">
        <v>304</v>
      </c>
      <c r="F328" s="127" t="s">
        <v>585</v>
      </c>
      <c r="G328" s="12" t="s">
        <v>381</v>
      </c>
      <c r="H328" s="12"/>
      <c r="I328" s="144">
        <f t="shared" si="46"/>
        <v>33</v>
      </c>
      <c r="J328" s="144">
        <f t="shared" si="46"/>
        <v>33</v>
      </c>
      <c r="K328" s="144">
        <f t="shared" si="38"/>
        <v>100</v>
      </c>
      <c r="L328" s="144">
        <f t="shared" si="39"/>
        <v>0</v>
      </c>
    </row>
    <row r="329" spans="2:12" ht="12.75">
      <c r="B329" s="16" t="s">
        <v>612</v>
      </c>
      <c r="C329" s="30"/>
      <c r="D329" s="12" t="s">
        <v>303</v>
      </c>
      <c r="E329" s="12" t="s">
        <v>304</v>
      </c>
      <c r="F329" s="127" t="s">
        <v>585</v>
      </c>
      <c r="G329" s="12" t="s">
        <v>613</v>
      </c>
      <c r="H329" s="12"/>
      <c r="I329" s="144">
        <f t="shared" si="46"/>
        <v>33</v>
      </c>
      <c r="J329" s="144">
        <f t="shared" si="46"/>
        <v>33</v>
      </c>
      <c r="K329" s="144">
        <f t="shared" si="38"/>
        <v>100</v>
      </c>
      <c r="L329" s="144">
        <f t="shared" si="39"/>
        <v>0</v>
      </c>
    </row>
    <row r="330" spans="2:12" ht="12.75">
      <c r="B330" s="16" t="s">
        <v>314</v>
      </c>
      <c r="C330" s="30"/>
      <c r="D330" s="12" t="s">
        <v>303</v>
      </c>
      <c r="E330" s="12" t="s">
        <v>304</v>
      </c>
      <c r="F330" s="127" t="s">
        <v>585</v>
      </c>
      <c r="G330" s="12" t="s">
        <v>613</v>
      </c>
      <c r="H330" s="12" t="s">
        <v>317</v>
      </c>
      <c r="I330" s="145">
        <v>33</v>
      </c>
      <c r="J330" s="144">
        <v>33</v>
      </c>
      <c r="K330" s="144">
        <f t="shared" si="38"/>
        <v>100</v>
      </c>
      <c r="L330" s="144">
        <f t="shared" si="39"/>
        <v>0</v>
      </c>
    </row>
    <row r="331" spans="2:12" ht="12.75">
      <c r="B331" s="135" t="s">
        <v>383</v>
      </c>
      <c r="C331" s="30"/>
      <c r="D331" s="12" t="s">
        <v>303</v>
      </c>
      <c r="E331" s="12" t="s">
        <v>304</v>
      </c>
      <c r="F331" s="123" t="s">
        <v>382</v>
      </c>
      <c r="G331" s="12"/>
      <c r="H331" s="12"/>
      <c r="I331" s="144">
        <f aca="true" t="shared" si="47" ref="I331:J333">I332</f>
        <v>100</v>
      </c>
      <c r="J331" s="144">
        <f t="shared" si="47"/>
        <v>100</v>
      </c>
      <c r="K331" s="144">
        <f t="shared" si="38"/>
        <v>100</v>
      </c>
      <c r="L331" s="144">
        <f t="shared" si="39"/>
        <v>0</v>
      </c>
    </row>
    <row r="332" spans="2:12" ht="12.75">
      <c r="B332" s="16" t="s">
        <v>467</v>
      </c>
      <c r="C332" s="30"/>
      <c r="D332" s="12" t="s">
        <v>303</v>
      </c>
      <c r="E332" s="12" t="s">
        <v>304</v>
      </c>
      <c r="F332" s="123" t="s">
        <v>382</v>
      </c>
      <c r="G332" s="12" t="s">
        <v>381</v>
      </c>
      <c r="H332" s="12"/>
      <c r="I332" s="144">
        <f t="shared" si="47"/>
        <v>100</v>
      </c>
      <c r="J332" s="144">
        <f t="shared" si="47"/>
        <v>100</v>
      </c>
      <c r="K332" s="144">
        <f t="shared" si="38"/>
        <v>100</v>
      </c>
      <c r="L332" s="144">
        <f t="shared" si="39"/>
        <v>0</v>
      </c>
    </row>
    <row r="333" spans="2:12" ht="12.75">
      <c r="B333" s="16" t="s">
        <v>612</v>
      </c>
      <c r="C333" s="30"/>
      <c r="D333" s="12" t="s">
        <v>303</v>
      </c>
      <c r="E333" s="12" t="s">
        <v>304</v>
      </c>
      <c r="F333" s="123" t="s">
        <v>382</v>
      </c>
      <c r="G333" s="12" t="s">
        <v>613</v>
      </c>
      <c r="H333" s="12"/>
      <c r="I333" s="144">
        <f t="shared" si="47"/>
        <v>100</v>
      </c>
      <c r="J333" s="144">
        <f t="shared" si="47"/>
        <v>100</v>
      </c>
      <c r="K333" s="144">
        <f t="shared" si="38"/>
        <v>100</v>
      </c>
      <c r="L333" s="144">
        <f t="shared" si="39"/>
        <v>0</v>
      </c>
    </row>
    <row r="334" spans="2:12" ht="12.75">
      <c r="B334" s="16" t="s">
        <v>314</v>
      </c>
      <c r="C334" s="30"/>
      <c r="D334" s="12" t="s">
        <v>303</v>
      </c>
      <c r="E334" s="12" t="s">
        <v>304</v>
      </c>
      <c r="F334" s="123" t="s">
        <v>382</v>
      </c>
      <c r="G334" s="12" t="s">
        <v>613</v>
      </c>
      <c r="H334" s="12" t="s">
        <v>317</v>
      </c>
      <c r="I334" s="145">
        <v>100</v>
      </c>
      <c r="J334" s="144">
        <v>100</v>
      </c>
      <c r="K334" s="144">
        <f t="shared" si="38"/>
        <v>100</v>
      </c>
      <c r="L334" s="144">
        <f t="shared" si="39"/>
        <v>0</v>
      </c>
    </row>
    <row r="335" spans="2:12" ht="12.75">
      <c r="B335" s="81" t="s">
        <v>41</v>
      </c>
      <c r="C335" s="29"/>
      <c r="D335" s="12" t="s">
        <v>303</v>
      </c>
      <c r="E335" s="12" t="s">
        <v>304</v>
      </c>
      <c r="F335" s="36" t="s">
        <v>10</v>
      </c>
      <c r="G335" s="12"/>
      <c r="H335" s="12"/>
      <c r="I335" s="144">
        <f>I336+I340+I344</f>
        <v>4276.8</v>
      </c>
      <c r="J335" s="144">
        <f>J336+J340+J344</f>
        <v>4276.8</v>
      </c>
      <c r="K335" s="144">
        <f t="shared" si="38"/>
        <v>100</v>
      </c>
      <c r="L335" s="144">
        <f t="shared" si="39"/>
        <v>0</v>
      </c>
    </row>
    <row r="336" spans="2:12" ht="25.5">
      <c r="B336" s="13" t="s">
        <v>377</v>
      </c>
      <c r="C336" s="29"/>
      <c r="D336" s="12" t="s">
        <v>303</v>
      </c>
      <c r="E336" s="12" t="s">
        <v>304</v>
      </c>
      <c r="F336" s="36" t="s">
        <v>10</v>
      </c>
      <c r="G336" s="12" t="s">
        <v>20</v>
      </c>
      <c r="H336" s="12"/>
      <c r="I336" s="144">
        <f>I337</f>
        <v>3297.6000000000004</v>
      </c>
      <c r="J336" s="144">
        <f>J337</f>
        <v>3297.6000000000004</v>
      </c>
      <c r="K336" s="144">
        <f t="shared" si="38"/>
        <v>100</v>
      </c>
      <c r="L336" s="144">
        <f t="shared" si="39"/>
        <v>0</v>
      </c>
    </row>
    <row r="337" spans="2:12" ht="12.75">
      <c r="B337" s="13" t="s">
        <v>287</v>
      </c>
      <c r="C337" s="29"/>
      <c r="D337" s="12" t="s">
        <v>303</v>
      </c>
      <c r="E337" s="12" t="s">
        <v>304</v>
      </c>
      <c r="F337" s="36" t="s">
        <v>10</v>
      </c>
      <c r="G337" s="12" t="s">
        <v>378</v>
      </c>
      <c r="H337" s="12"/>
      <c r="I337" s="144">
        <f>I338+I339</f>
        <v>3297.6000000000004</v>
      </c>
      <c r="J337" s="144">
        <f>J338+J339</f>
        <v>3297.6000000000004</v>
      </c>
      <c r="K337" s="144">
        <f t="shared" si="38"/>
        <v>100</v>
      </c>
      <c r="L337" s="144">
        <f t="shared" si="39"/>
        <v>0</v>
      </c>
    </row>
    <row r="338" spans="2:12" ht="12.75">
      <c r="B338" s="16" t="s">
        <v>318</v>
      </c>
      <c r="C338" s="29"/>
      <c r="D338" s="12" t="s">
        <v>303</v>
      </c>
      <c r="E338" s="12" t="s">
        <v>304</v>
      </c>
      <c r="F338" s="36" t="s">
        <v>10</v>
      </c>
      <c r="G338" s="12" t="s">
        <v>378</v>
      </c>
      <c r="H338" s="12" t="s">
        <v>315</v>
      </c>
      <c r="I338" s="145">
        <v>720.8</v>
      </c>
      <c r="J338" s="144">
        <v>720.8</v>
      </c>
      <c r="K338" s="144">
        <f t="shared" si="38"/>
        <v>100</v>
      </c>
      <c r="L338" s="144">
        <f t="shared" si="39"/>
        <v>0</v>
      </c>
    </row>
    <row r="339" spans="2:12" ht="12.75">
      <c r="B339" s="13" t="s">
        <v>375</v>
      </c>
      <c r="C339" s="29"/>
      <c r="D339" s="12" t="s">
        <v>303</v>
      </c>
      <c r="E339" s="12" t="s">
        <v>304</v>
      </c>
      <c r="F339" s="36" t="s">
        <v>10</v>
      </c>
      <c r="G339" s="12" t="s">
        <v>378</v>
      </c>
      <c r="H339" s="12">
        <v>2</v>
      </c>
      <c r="I339" s="145">
        <v>2576.8</v>
      </c>
      <c r="J339" s="144">
        <v>2576.8</v>
      </c>
      <c r="K339" s="144">
        <f t="shared" si="38"/>
        <v>100</v>
      </c>
      <c r="L339" s="144">
        <f t="shared" si="39"/>
        <v>0</v>
      </c>
    </row>
    <row r="340" spans="2:12" ht="12.75">
      <c r="B340" s="16" t="s">
        <v>467</v>
      </c>
      <c r="C340" s="37"/>
      <c r="D340" s="12" t="s">
        <v>303</v>
      </c>
      <c r="E340" s="12" t="s">
        <v>304</v>
      </c>
      <c r="F340" s="36" t="s">
        <v>10</v>
      </c>
      <c r="G340" s="12" t="s">
        <v>381</v>
      </c>
      <c r="H340" s="12"/>
      <c r="I340" s="144">
        <f>I341</f>
        <v>970</v>
      </c>
      <c r="J340" s="144">
        <f>J341</f>
        <v>970</v>
      </c>
      <c r="K340" s="144">
        <f t="shared" si="38"/>
        <v>100</v>
      </c>
      <c r="L340" s="144">
        <f t="shared" si="39"/>
        <v>0</v>
      </c>
    </row>
    <row r="341" spans="2:12" ht="12.75">
      <c r="B341" s="16" t="s">
        <v>612</v>
      </c>
      <c r="C341" s="37"/>
      <c r="D341" s="12" t="s">
        <v>303</v>
      </c>
      <c r="E341" s="12" t="s">
        <v>304</v>
      </c>
      <c r="F341" s="36" t="s">
        <v>10</v>
      </c>
      <c r="G341" s="12" t="s">
        <v>613</v>
      </c>
      <c r="H341" s="12"/>
      <c r="I341" s="144">
        <f>I342+I343</f>
        <v>970</v>
      </c>
      <c r="J341" s="144">
        <f>J342+J343</f>
        <v>970</v>
      </c>
      <c r="K341" s="144">
        <f t="shared" si="38"/>
        <v>100</v>
      </c>
      <c r="L341" s="144">
        <f t="shared" si="39"/>
        <v>0</v>
      </c>
    </row>
    <row r="342" spans="2:12" ht="12.75">
      <c r="B342" s="16" t="s">
        <v>318</v>
      </c>
      <c r="C342" s="37"/>
      <c r="D342" s="12" t="s">
        <v>303</v>
      </c>
      <c r="E342" s="12" t="s">
        <v>304</v>
      </c>
      <c r="F342" s="36" t="s">
        <v>10</v>
      </c>
      <c r="G342" s="12" t="s">
        <v>613</v>
      </c>
      <c r="H342" s="12" t="s">
        <v>315</v>
      </c>
      <c r="I342" s="145">
        <v>929.9</v>
      </c>
      <c r="J342" s="144">
        <v>929.9</v>
      </c>
      <c r="K342" s="144">
        <f t="shared" si="38"/>
        <v>100</v>
      </c>
      <c r="L342" s="144">
        <f t="shared" si="39"/>
        <v>0</v>
      </c>
    </row>
    <row r="343" spans="2:12" ht="12.75">
      <c r="B343" s="13" t="s">
        <v>375</v>
      </c>
      <c r="C343" s="29"/>
      <c r="D343" s="12" t="s">
        <v>303</v>
      </c>
      <c r="E343" s="12" t="s">
        <v>304</v>
      </c>
      <c r="F343" s="36" t="s">
        <v>10</v>
      </c>
      <c r="G343" s="12" t="s">
        <v>613</v>
      </c>
      <c r="H343" s="12">
        <v>2</v>
      </c>
      <c r="I343" s="145">
        <v>40.1</v>
      </c>
      <c r="J343" s="144">
        <v>40.1</v>
      </c>
      <c r="K343" s="144">
        <f t="shared" si="38"/>
        <v>100</v>
      </c>
      <c r="L343" s="144">
        <f t="shared" si="39"/>
        <v>0</v>
      </c>
    </row>
    <row r="344" spans="2:12" ht="12.75">
      <c r="B344" s="16" t="s">
        <v>297</v>
      </c>
      <c r="C344" s="29"/>
      <c r="D344" s="12" t="s">
        <v>303</v>
      </c>
      <c r="E344" s="12" t="s">
        <v>304</v>
      </c>
      <c r="F344" s="36" t="s">
        <v>10</v>
      </c>
      <c r="G344" s="12" t="s">
        <v>66</v>
      </c>
      <c r="H344" s="12"/>
      <c r="I344" s="144">
        <f>I345</f>
        <v>9.2</v>
      </c>
      <c r="J344" s="144">
        <f>J345</f>
        <v>9.2</v>
      </c>
      <c r="K344" s="144">
        <f t="shared" si="38"/>
        <v>100</v>
      </c>
      <c r="L344" s="144">
        <f t="shared" si="39"/>
        <v>0</v>
      </c>
    </row>
    <row r="345" spans="2:12" ht="12.75">
      <c r="B345" s="16" t="s">
        <v>298</v>
      </c>
      <c r="C345" s="29"/>
      <c r="D345" s="12" t="s">
        <v>303</v>
      </c>
      <c r="E345" s="12" t="s">
        <v>304</v>
      </c>
      <c r="F345" s="36" t="s">
        <v>10</v>
      </c>
      <c r="G345" s="12" t="s">
        <v>299</v>
      </c>
      <c r="H345" s="12"/>
      <c r="I345" s="144">
        <f>I346+I347</f>
        <v>9.2</v>
      </c>
      <c r="J345" s="144">
        <f>J346+J347</f>
        <v>9.2</v>
      </c>
      <c r="K345" s="144">
        <f t="shared" si="38"/>
        <v>100</v>
      </c>
      <c r="L345" s="144">
        <f t="shared" si="39"/>
        <v>0</v>
      </c>
    </row>
    <row r="346" spans="2:12" ht="12.75">
      <c r="B346" s="16" t="s">
        <v>318</v>
      </c>
      <c r="C346" s="29"/>
      <c r="D346" s="12" t="s">
        <v>303</v>
      </c>
      <c r="E346" s="12" t="s">
        <v>304</v>
      </c>
      <c r="F346" s="36" t="s">
        <v>10</v>
      </c>
      <c r="G346" s="12" t="s">
        <v>299</v>
      </c>
      <c r="H346" s="12" t="s">
        <v>315</v>
      </c>
      <c r="I346" s="145">
        <v>4.7</v>
      </c>
      <c r="J346" s="144">
        <v>4.7</v>
      </c>
      <c r="K346" s="144">
        <f aca="true" t="shared" si="48" ref="K346:K409">J346/I346*100</f>
        <v>100</v>
      </c>
      <c r="L346" s="144">
        <f aca="true" t="shared" si="49" ref="L346:L409">I346-J346</f>
        <v>0</v>
      </c>
    </row>
    <row r="347" spans="2:12" ht="12.75">
      <c r="B347" s="13" t="s">
        <v>375</v>
      </c>
      <c r="C347" s="29"/>
      <c r="D347" s="12" t="s">
        <v>303</v>
      </c>
      <c r="E347" s="12" t="s">
        <v>304</v>
      </c>
      <c r="F347" s="36" t="s">
        <v>10</v>
      </c>
      <c r="G347" s="12" t="s">
        <v>299</v>
      </c>
      <c r="H347" s="12">
        <v>2</v>
      </c>
      <c r="I347" s="145">
        <v>4.5</v>
      </c>
      <c r="J347" s="144">
        <v>4.5</v>
      </c>
      <c r="K347" s="144">
        <f t="shared" si="48"/>
        <v>100</v>
      </c>
      <c r="L347" s="144">
        <f t="shared" si="49"/>
        <v>0</v>
      </c>
    </row>
    <row r="348" spans="2:12" ht="25.5">
      <c r="B348" s="21" t="s">
        <v>364</v>
      </c>
      <c r="C348" s="55" t="s">
        <v>365</v>
      </c>
      <c r="D348" s="11"/>
      <c r="E348" s="11"/>
      <c r="F348" s="11"/>
      <c r="G348" s="11"/>
      <c r="H348" s="11"/>
      <c r="I348" s="231">
        <f>I350</f>
        <v>3591</v>
      </c>
      <c r="J348" s="231">
        <f>J350</f>
        <v>3590.9</v>
      </c>
      <c r="K348" s="231">
        <f t="shared" si="48"/>
        <v>99.99721526037317</v>
      </c>
      <c r="L348" s="231">
        <f t="shared" si="49"/>
        <v>0.09999999999990905</v>
      </c>
    </row>
    <row r="349" spans="2:12" ht="12.75">
      <c r="B349" s="16" t="s">
        <v>375</v>
      </c>
      <c r="C349" s="56"/>
      <c r="D349" s="12"/>
      <c r="E349" s="12"/>
      <c r="F349" s="12"/>
      <c r="G349" s="12"/>
      <c r="H349" s="12">
        <v>2</v>
      </c>
      <c r="I349" s="144">
        <f>I356+I359+I362+I364</f>
        <v>3591</v>
      </c>
      <c r="J349" s="144">
        <f>J356+J359+J362+J364</f>
        <v>3590.9</v>
      </c>
      <c r="K349" s="144">
        <f t="shared" si="48"/>
        <v>99.99721526037317</v>
      </c>
      <c r="L349" s="144">
        <f t="shared" si="49"/>
        <v>0.09999999999990905</v>
      </c>
    </row>
    <row r="350" spans="2:12" ht="12.75">
      <c r="B350" s="13" t="s">
        <v>631</v>
      </c>
      <c r="C350" s="56"/>
      <c r="D350" s="12" t="s">
        <v>274</v>
      </c>
      <c r="E350" s="12"/>
      <c r="F350" s="12"/>
      <c r="G350" s="12"/>
      <c r="H350" s="12"/>
      <c r="I350" s="144">
        <f aca="true" t="shared" si="50" ref="I350:J352">I351</f>
        <v>3591</v>
      </c>
      <c r="J350" s="144">
        <f t="shared" si="50"/>
        <v>3590.9</v>
      </c>
      <c r="K350" s="144">
        <f t="shared" si="48"/>
        <v>99.99721526037317</v>
      </c>
      <c r="L350" s="144">
        <f t="shared" si="49"/>
        <v>0.09999999999990905</v>
      </c>
    </row>
    <row r="351" spans="2:12" ht="12.75">
      <c r="B351" s="16" t="s">
        <v>355</v>
      </c>
      <c r="C351" s="56"/>
      <c r="D351" s="12" t="s">
        <v>274</v>
      </c>
      <c r="E351" s="12" t="s">
        <v>346</v>
      </c>
      <c r="F351" s="12"/>
      <c r="G351" s="12"/>
      <c r="H351" s="12"/>
      <c r="I351" s="144">
        <f t="shared" si="50"/>
        <v>3591</v>
      </c>
      <c r="J351" s="144">
        <f t="shared" si="50"/>
        <v>3590.9</v>
      </c>
      <c r="K351" s="144">
        <f t="shared" si="48"/>
        <v>99.99721526037317</v>
      </c>
      <c r="L351" s="144">
        <f t="shared" si="49"/>
        <v>0.09999999999990905</v>
      </c>
    </row>
    <row r="352" spans="2:12" ht="12.75">
      <c r="B352" s="16" t="s">
        <v>376</v>
      </c>
      <c r="C352" s="56"/>
      <c r="D352" s="12" t="s">
        <v>274</v>
      </c>
      <c r="E352" s="12" t="s">
        <v>346</v>
      </c>
      <c r="F352" s="12" t="s">
        <v>33</v>
      </c>
      <c r="G352" s="12"/>
      <c r="H352" s="12"/>
      <c r="I352" s="144">
        <f t="shared" si="50"/>
        <v>3591</v>
      </c>
      <c r="J352" s="144">
        <f t="shared" si="50"/>
        <v>3590.9</v>
      </c>
      <c r="K352" s="144">
        <f t="shared" si="48"/>
        <v>99.99721526037317</v>
      </c>
      <c r="L352" s="144">
        <f t="shared" si="49"/>
        <v>0.09999999999990905</v>
      </c>
    </row>
    <row r="353" spans="2:12" ht="38.25">
      <c r="B353" s="81" t="s">
        <v>366</v>
      </c>
      <c r="C353" s="56"/>
      <c r="D353" s="12" t="s">
        <v>274</v>
      </c>
      <c r="E353" s="12" t="s">
        <v>346</v>
      </c>
      <c r="F353" s="40" t="s">
        <v>368</v>
      </c>
      <c r="G353" s="12"/>
      <c r="H353" s="12"/>
      <c r="I353" s="144">
        <f>I354+I357+I360</f>
        <v>3591</v>
      </c>
      <c r="J353" s="144">
        <f>J354+J357+J360</f>
        <v>3590.9</v>
      </c>
      <c r="K353" s="144">
        <f t="shared" si="48"/>
        <v>99.99721526037317</v>
      </c>
      <c r="L353" s="144">
        <f t="shared" si="49"/>
        <v>0.09999999999990905</v>
      </c>
    </row>
    <row r="354" spans="2:12" ht="25.5">
      <c r="B354" s="13" t="s">
        <v>377</v>
      </c>
      <c r="C354" s="56"/>
      <c r="D354" s="12" t="s">
        <v>274</v>
      </c>
      <c r="E354" s="12" t="s">
        <v>346</v>
      </c>
      <c r="F354" s="40" t="s">
        <v>368</v>
      </c>
      <c r="G354" s="12" t="s">
        <v>20</v>
      </c>
      <c r="H354" s="12"/>
      <c r="I354" s="144">
        <f>I355</f>
        <v>2944.2</v>
      </c>
      <c r="J354" s="144">
        <f>J355</f>
        <v>2944.2</v>
      </c>
      <c r="K354" s="144">
        <f t="shared" si="48"/>
        <v>100</v>
      </c>
      <c r="L354" s="144">
        <f t="shared" si="49"/>
        <v>0</v>
      </c>
    </row>
    <row r="355" spans="2:12" ht="12.75">
      <c r="B355" s="13" t="s">
        <v>287</v>
      </c>
      <c r="C355" s="56"/>
      <c r="D355" s="12" t="s">
        <v>274</v>
      </c>
      <c r="E355" s="12" t="s">
        <v>346</v>
      </c>
      <c r="F355" s="40" t="s">
        <v>368</v>
      </c>
      <c r="G355" s="12" t="s">
        <v>367</v>
      </c>
      <c r="H355" s="12"/>
      <c r="I355" s="144">
        <f>I356</f>
        <v>2944.2</v>
      </c>
      <c r="J355" s="144">
        <f>J356</f>
        <v>2944.2</v>
      </c>
      <c r="K355" s="144">
        <f t="shared" si="48"/>
        <v>100</v>
      </c>
      <c r="L355" s="144">
        <f t="shared" si="49"/>
        <v>0</v>
      </c>
    </row>
    <row r="356" spans="2:12" ht="12.75">
      <c r="B356" s="13" t="s">
        <v>375</v>
      </c>
      <c r="C356" s="56"/>
      <c r="D356" s="12" t="s">
        <v>274</v>
      </c>
      <c r="E356" s="12" t="s">
        <v>346</v>
      </c>
      <c r="F356" s="40" t="s">
        <v>368</v>
      </c>
      <c r="G356" s="12" t="s">
        <v>367</v>
      </c>
      <c r="H356" s="12" t="s">
        <v>316</v>
      </c>
      <c r="I356" s="145">
        <v>2944.2</v>
      </c>
      <c r="J356" s="144">
        <v>2944.2</v>
      </c>
      <c r="K356" s="144">
        <f t="shared" si="48"/>
        <v>100</v>
      </c>
      <c r="L356" s="144">
        <f t="shared" si="49"/>
        <v>0</v>
      </c>
    </row>
    <row r="357" spans="2:12" ht="12.75">
      <c r="B357" s="16" t="s">
        <v>467</v>
      </c>
      <c r="C357" s="56"/>
      <c r="D357" s="12" t="s">
        <v>274</v>
      </c>
      <c r="E357" s="12" t="s">
        <v>346</v>
      </c>
      <c r="F357" s="40" t="s">
        <v>368</v>
      </c>
      <c r="G357" s="12" t="s">
        <v>381</v>
      </c>
      <c r="H357" s="12"/>
      <c r="I357" s="144">
        <f>I358</f>
        <v>641.8</v>
      </c>
      <c r="J357" s="144">
        <f>J358</f>
        <v>641.8</v>
      </c>
      <c r="K357" s="144">
        <f t="shared" si="48"/>
        <v>100</v>
      </c>
      <c r="L357" s="144">
        <f t="shared" si="49"/>
        <v>0</v>
      </c>
    </row>
    <row r="358" spans="2:12" ht="12.75">
      <c r="B358" s="16" t="s">
        <v>612</v>
      </c>
      <c r="C358" s="56"/>
      <c r="D358" s="12" t="s">
        <v>274</v>
      </c>
      <c r="E358" s="12" t="s">
        <v>346</v>
      </c>
      <c r="F358" s="40" t="s">
        <v>368</v>
      </c>
      <c r="G358" s="12" t="s">
        <v>613</v>
      </c>
      <c r="H358" s="12"/>
      <c r="I358" s="144">
        <f>I359</f>
        <v>641.8</v>
      </c>
      <c r="J358" s="144">
        <f>J359</f>
        <v>641.8</v>
      </c>
      <c r="K358" s="144">
        <f t="shared" si="48"/>
        <v>100</v>
      </c>
      <c r="L358" s="144">
        <f t="shared" si="49"/>
        <v>0</v>
      </c>
    </row>
    <row r="359" spans="2:12" ht="12.75">
      <c r="B359" s="13" t="s">
        <v>375</v>
      </c>
      <c r="C359" s="56"/>
      <c r="D359" s="12" t="s">
        <v>274</v>
      </c>
      <c r="E359" s="12" t="s">
        <v>346</v>
      </c>
      <c r="F359" s="40" t="s">
        <v>368</v>
      </c>
      <c r="G359" s="12" t="s">
        <v>613</v>
      </c>
      <c r="H359" s="12" t="s">
        <v>316</v>
      </c>
      <c r="I359" s="145">
        <v>641.8</v>
      </c>
      <c r="J359" s="144">
        <v>641.8</v>
      </c>
      <c r="K359" s="144">
        <f t="shared" si="48"/>
        <v>100</v>
      </c>
      <c r="L359" s="144">
        <f t="shared" si="49"/>
        <v>0</v>
      </c>
    </row>
    <row r="360" spans="2:12" ht="12.75">
      <c r="B360" s="16" t="s">
        <v>297</v>
      </c>
      <c r="C360" s="56"/>
      <c r="D360" s="12" t="s">
        <v>274</v>
      </c>
      <c r="E360" s="12" t="s">
        <v>346</v>
      </c>
      <c r="F360" s="40" t="s">
        <v>368</v>
      </c>
      <c r="G360" s="12" t="s">
        <v>66</v>
      </c>
      <c r="H360" s="12"/>
      <c r="I360" s="144">
        <f>I361+I363</f>
        <v>5</v>
      </c>
      <c r="J360" s="144">
        <f>J361+J363</f>
        <v>4.9</v>
      </c>
      <c r="K360" s="144">
        <f t="shared" si="48"/>
        <v>98.00000000000001</v>
      </c>
      <c r="L360" s="144">
        <f t="shared" si="49"/>
        <v>0.09999999999999964</v>
      </c>
    </row>
    <row r="361" spans="2:12" ht="12.75">
      <c r="B361" s="16" t="s">
        <v>298</v>
      </c>
      <c r="C361" s="56"/>
      <c r="D361" s="12" t="s">
        <v>274</v>
      </c>
      <c r="E361" s="12" t="s">
        <v>346</v>
      </c>
      <c r="F361" s="40" t="s">
        <v>368</v>
      </c>
      <c r="G361" s="12" t="s">
        <v>299</v>
      </c>
      <c r="H361" s="12"/>
      <c r="I361" s="144">
        <f>I362</f>
        <v>2.2</v>
      </c>
      <c r="J361" s="144">
        <f>J362</f>
        <v>2.1</v>
      </c>
      <c r="K361" s="144">
        <f t="shared" si="48"/>
        <v>95.45454545454545</v>
      </c>
      <c r="L361" s="144">
        <f t="shared" si="49"/>
        <v>0.10000000000000009</v>
      </c>
    </row>
    <row r="362" spans="2:12" ht="12.75">
      <c r="B362" s="13" t="s">
        <v>375</v>
      </c>
      <c r="C362" s="56"/>
      <c r="D362" s="12" t="s">
        <v>274</v>
      </c>
      <c r="E362" s="12" t="s">
        <v>346</v>
      </c>
      <c r="F362" s="40" t="s">
        <v>368</v>
      </c>
      <c r="G362" s="12" t="s">
        <v>299</v>
      </c>
      <c r="H362" s="12" t="s">
        <v>316</v>
      </c>
      <c r="I362" s="145">
        <v>2.2</v>
      </c>
      <c r="J362" s="144">
        <v>2.1</v>
      </c>
      <c r="K362" s="144">
        <f t="shared" si="48"/>
        <v>95.45454545454545</v>
      </c>
      <c r="L362" s="144">
        <f t="shared" si="49"/>
        <v>0.10000000000000009</v>
      </c>
    </row>
    <row r="363" spans="2:12" ht="12.75">
      <c r="B363" s="13" t="s">
        <v>460</v>
      </c>
      <c r="C363" s="56"/>
      <c r="D363" s="12" t="s">
        <v>274</v>
      </c>
      <c r="E363" s="12" t="s">
        <v>346</v>
      </c>
      <c r="F363" s="40" t="s">
        <v>368</v>
      </c>
      <c r="G363" s="12" t="s">
        <v>461</v>
      </c>
      <c r="H363" s="12"/>
      <c r="I363" s="144">
        <f>I364</f>
        <v>2.8</v>
      </c>
      <c r="J363" s="144">
        <f>J364</f>
        <v>2.8</v>
      </c>
      <c r="K363" s="144">
        <f t="shared" si="48"/>
        <v>100</v>
      </c>
      <c r="L363" s="144">
        <f t="shared" si="49"/>
        <v>0</v>
      </c>
    </row>
    <row r="364" spans="2:12" ht="12.75">
      <c r="B364" s="13" t="s">
        <v>375</v>
      </c>
      <c r="C364" s="56"/>
      <c r="D364" s="12" t="s">
        <v>274</v>
      </c>
      <c r="E364" s="12" t="s">
        <v>346</v>
      </c>
      <c r="F364" s="40" t="s">
        <v>368</v>
      </c>
      <c r="G364" s="12" t="s">
        <v>461</v>
      </c>
      <c r="H364" s="12" t="s">
        <v>316</v>
      </c>
      <c r="I364" s="145">
        <v>2.8</v>
      </c>
      <c r="J364" s="144">
        <v>2.8</v>
      </c>
      <c r="K364" s="144">
        <f t="shared" si="48"/>
        <v>100</v>
      </c>
      <c r="L364" s="144">
        <f t="shared" si="49"/>
        <v>0</v>
      </c>
    </row>
    <row r="365" spans="2:12" ht="12.75">
      <c r="B365" s="21" t="s">
        <v>294</v>
      </c>
      <c r="C365" s="55" t="s">
        <v>330</v>
      </c>
      <c r="D365" s="12"/>
      <c r="E365" s="12"/>
      <c r="F365" s="12"/>
      <c r="G365" s="12"/>
      <c r="H365" s="12"/>
      <c r="I365" s="231">
        <f>I369+I418+I425+I659+I735</f>
        <v>135022.5</v>
      </c>
      <c r="J365" s="231">
        <f>J369+J418+J425+J659+J735</f>
        <v>134408.4</v>
      </c>
      <c r="K365" s="231">
        <f t="shared" si="48"/>
        <v>99.54518691329223</v>
      </c>
      <c r="L365" s="231">
        <f t="shared" si="49"/>
        <v>614.1000000000058</v>
      </c>
    </row>
    <row r="366" spans="2:12" ht="12.75">
      <c r="B366" s="16" t="s">
        <v>375</v>
      </c>
      <c r="C366" s="29"/>
      <c r="D366" s="12"/>
      <c r="E366" s="12"/>
      <c r="F366" s="12"/>
      <c r="G366" s="12"/>
      <c r="H366" s="12">
        <v>2</v>
      </c>
      <c r="I366" s="144">
        <f>I375+I378+I381+I398+I402+I413+I417+I424+I437+I445+I449+I457+I475+I479+I505+I509+I514+I522+I527+I531+I538+I542+I547+I552+I556+I564+I568+I572+I578+I582+I586+I590+I594+I599+I603+I607+I610+I615+I619+I623+I627+I631+I637+I642+I646+I652+I655+I658+I666+I669+I681+I691+I734+I741+I744+I748+I752+I755+I758</f>
        <v>47349.3</v>
      </c>
      <c r="J366" s="144">
        <f>J375+J378+J381+J398+J402+J413+J417+J424+J437+J445+J449+J457+J475+J479+J505+J509+J514+J522+J527+J531+J538+J542+J547+J552+J556+J564+J568+J572+J578+J582+J586+J590+J594+J599+J603+J607+J610+J615+J619+J623+J627+J631+J637+J642+J646+J652+J655+J658+J666+J669+J681+J691+J734+J741+J744+J748+J752+J755+J758</f>
        <v>47202.90000000001</v>
      </c>
      <c r="K366" s="144">
        <f t="shared" si="48"/>
        <v>99.69080852304047</v>
      </c>
      <c r="L366" s="144">
        <f t="shared" si="49"/>
        <v>146.39999999999418</v>
      </c>
    </row>
    <row r="367" spans="2:12" ht="12.75">
      <c r="B367" s="16" t="s">
        <v>313</v>
      </c>
      <c r="C367" s="29"/>
      <c r="D367" s="12"/>
      <c r="E367" s="12"/>
      <c r="F367" s="12"/>
      <c r="G367" s="12"/>
      <c r="H367" s="12">
        <v>3</v>
      </c>
      <c r="I367" s="144">
        <f>I391+I394+I431+I441+I453+I471+I483+I487+I497+I501+I518+I560+I685+I701+I705+I709+I711+I715+I721+I727+I730</f>
        <v>84559.6</v>
      </c>
      <c r="J367" s="144">
        <f>J391+J394+J431+J441+J453+J471+J483+J487+J497+J501+J518+J560+J685+J701+J705+J709+J711+J715+J721+J727+J730</f>
        <v>84137.70000000001</v>
      </c>
      <c r="K367" s="144">
        <f t="shared" si="48"/>
        <v>99.50106197285702</v>
      </c>
      <c r="L367" s="144">
        <f t="shared" si="49"/>
        <v>421.8999999999942</v>
      </c>
    </row>
    <row r="368" spans="2:12" ht="12.75">
      <c r="B368" s="16" t="s">
        <v>314</v>
      </c>
      <c r="C368" s="29"/>
      <c r="D368" s="12"/>
      <c r="E368" s="12"/>
      <c r="F368" s="12"/>
      <c r="G368" s="12"/>
      <c r="H368" s="12" t="s">
        <v>317</v>
      </c>
      <c r="I368" s="144">
        <f>I387+I463+I467+I677+I697</f>
        <v>3113.6</v>
      </c>
      <c r="J368" s="144">
        <f>J387+J463+J467+J677+J697</f>
        <v>3067.8</v>
      </c>
      <c r="K368" s="144">
        <f t="shared" si="48"/>
        <v>98.52903391572457</v>
      </c>
      <c r="L368" s="144">
        <f t="shared" si="49"/>
        <v>45.79999999999973</v>
      </c>
    </row>
    <row r="369" spans="2:12" ht="12.75">
      <c r="B369" s="13" t="s">
        <v>631</v>
      </c>
      <c r="C369" s="35"/>
      <c r="D369" s="12" t="s">
        <v>274</v>
      </c>
      <c r="E369" s="12"/>
      <c r="F369" s="12"/>
      <c r="G369" s="12"/>
      <c r="H369" s="12"/>
      <c r="I369" s="144">
        <f>I370+I382</f>
        <v>3329</v>
      </c>
      <c r="J369" s="144">
        <f>J370+J382</f>
        <v>3328.9000000000005</v>
      </c>
      <c r="K369" s="144">
        <f t="shared" si="48"/>
        <v>99.99699609492342</v>
      </c>
      <c r="L369" s="144">
        <f t="shared" si="49"/>
        <v>0.0999999999994543</v>
      </c>
    </row>
    <row r="370" spans="2:12" ht="25.5">
      <c r="B370" s="16" t="s">
        <v>296</v>
      </c>
      <c r="C370" s="30"/>
      <c r="D370" s="12" t="s">
        <v>274</v>
      </c>
      <c r="E370" s="12" t="s">
        <v>277</v>
      </c>
      <c r="F370" s="27"/>
      <c r="G370" s="12"/>
      <c r="H370" s="12"/>
      <c r="I370" s="144">
        <f>I371</f>
        <v>2367.8</v>
      </c>
      <c r="J370" s="144">
        <f>J371</f>
        <v>2367.7000000000003</v>
      </c>
      <c r="K370" s="144">
        <f t="shared" si="48"/>
        <v>99.99577667032689</v>
      </c>
      <c r="L370" s="144">
        <f t="shared" si="49"/>
        <v>0.09999999999990905</v>
      </c>
    </row>
    <row r="371" spans="2:12" ht="12.75">
      <c r="B371" s="13" t="s">
        <v>376</v>
      </c>
      <c r="C371" s="29"/>
      <c r="D371" s="12" t="s">
        <v>274</v>
      </c>
      <c r="E371" s="12" t="s">
        <v>277</v>
      </c>
      <c r="F371" s="27" t="s">
        <v>33</v>
      </c>
      <c r="G371" s="12"/>
      <c r="H371" s="12"/>
      <c r="I371" s="144">
        <f>I372</f>
        <v>2367.8</v>
      </c>
      <c r="J371" s="144">
        <f>J372</f>
        <v>2367.7000000000003</v>
      </c>
      <c r="K371" s="144">
        <f t="shared" si="48"/>
        <v>99.99577667032689</v>
      </c>
      <c r="L371" s="144">
        <f t="shared" si="49"/>
        <v>0.09999999999990905</v>
      </c>
    </row>
    <row r="372" spans="2:12" ht="12.75">
      <c r="B372" s="13" t="s">
        <v>380</v>
      </c>
      <c r="C372" s="29"/>
      <c r="D372" s="12" t="s">
        <v>274</v>
      </c>
      <c r="E372" s="12" t="s">
        <v>277</v>
      </c>
      <c r="F372" s="36" t="s">
        <v>499</v>
      </c>
      <c r="G372" s="12"/>
      <c r="H372" s="12"/>
      <c r="I372" s="144">
        <f>I373+I376+I379</f>
        <v>2367.8</v>
      </c>
      <c r="J372" s="144">
        <f>J373+J376+J379</f>
        <v>2367.7000000000003</v>
      </c>
      <c r="K372" s="144">
        <f t="shared" si="48"/>
        <v>99.99577667032689</v>
      </c>
      <c r="L372" s="144">
        <f t="shared" si="49"/>
        <v>0.09999999999990905</v>
      </c>
    </row>
    <row r="373" spans="2:12" ht="25.5">
      <c r="B373" s="13" t="s">
        <v>377</v>
      </c>
      <c r="C373" s="29"/>
      <c r="D373" s="12" t="s">
        <v>274</v>
      </c>
      <c r="E373" s="12" t="s">
        <v>277</v>
      </c>
      <c r="F373" s="36" t="s">
        <v>499</v>
      </c>
      <c r="G373" s="12" t="s">
        <v>20</v>
      </c>
      <c r="H373" s="12"/>
      <c r="I373" s="144">
        <f>I374</f>
        <v>2320.9</v>
      </c>
      <c r="J373" s="144">
        <f>J374</f>
        <v>2320.8</v>
      </c>
      <c r="K373" s="144">
        <f t="shared" si="48"/>
        <v>99.99569132664054</v>
      </c>
      <c r="L373" s="144">
        <f t="shared" si="49"/>
        <v>0.09999999999990905</v>
      </c>
    </row>
    <row r="374" spans="2:12" ht="12.75">
      <c r="B374" s="13" t="s">
        <v>287</v>
      </c>
      <c r="C374" s="29"/>
      <c r="D374" s="12" t="s">
        <v>274</v>
      </c>
      <c r="E374" s="12" t="s">
        <v>277</v>
      </c>
      <c r="F374" s="36" t="s">
        <v>499</v>
      </c>
      <c r="G374" s="12" t="s">
        <v>378</v>
      </c>
      <c r="H374" s="12"/>
      <c r="I374" s="144">
        <f>I375</f>
        <v>2320.9</v>
      </c>
      <c r="J374" s="144">
        <f>J375</f>
        <v>2320.8</v>
      </c>
      <c r="K374" s="144">
        <f t="shared" si="48"/>
        <v>99.99569132664054</v>
      </c>
      <c r="L374" s="144">
        <f t="shared" si="49"/>
        <v>0.09999999999990905</v>
      </c>
    </row>
    <row r="375" spans="2:12" ht="12.75">
      <c r="B375" s="13" t="s">
        <v>375</v>
      </c>
      <c r="C375" s="29"/>
      <c r="D375" s="12" t="s">
        <v>274</v>
      </c>
      <c r="E375" s="12" t="s">
        <v>277</v>
      </c>
      <c r="F375" s="36" t="s">
        <v>499</v>
      </c>
      <c r="G375" s="12" t="s">
        <v>378</v>
      </c>
      <c r="H375" s="12">
        <v>2</v>
      </c>
      <c r="I375" s="145">
        <v>2320.9</v>
      </c>
      <c r="J375" s="144">
        <v>2320.8</v>
      </c>
      <c r="K375" s="144">
        <f t="shared" si="48"/>
        <v>99.99569132664054</v>
      </c>
      <c r="L375" s="144">
        <f t="shared" si="49"/>
        <v>0.09999999999990905</v>
      </c>
    </row>
    <row r="376" spans="2:12" ht="12.75">
      <c r="B376" s="16" t="s">
        <v>467</v>
      </c>
      <c r="C376" s="37"/>
      <c r="D376" s="12" t="s">
        <v>274</v>
      </c>
      <c r="E376" s="12" t="s">
        <v>277</v>
      </c>
      <c r="F376" s="36" t="s">
        <v>499</v>
      </c>
      <c r="G376" s="12" t="s">
        <v>381</v>
      </c>
      <c r="H376" s="12"/>
      <c r="I376" s="144">
        <f>I377</f>
        <v>37.6</v>
      </c>
      <c r="J376" s="144">
        <f>J377</f>
        <v>37.6</v>
      </c>
      <c r="K376" s="144">
        <f t="shared" si="48"/>
        <v>100</v>
      </c>
      <c r="L376" s="144">
        <f t="shared" si="49"/>
        <v>0</v>
      </c>
    </row>
    <row r="377" spans="2:12" ht="12.75">
      <c r="B377" s="16" t="s">
        <v>612</v>
      </c>
      <c r="C377" s="37"/>
      <c r="D377" s="12" t="s">
        <v>274</v>
      </c>
      <c r="E377" s="12" t="s">
        <v>277</v>
      </c>
      <c r="F377" s="36" t="s">
        <v>499</v>
      </c>
      <c r="G377" s="12" t="s">
        <v>613</v>
      </c>
      <c r="H377" s="12"/>
      <c r="I377" s="144">
        <f>I378</f>
        <v>37.6</v>
      </c>
      <c r="J377" s="144">
        <f>J378</f>
        <v>37.6</v>
      </c>
      <c r="K377" s="144">
        <f t="shared" si="48"/>
        <v>100</v>
      </c>
      <c r="L377" s="144">
        <f t="shared" si="49"/>
        <v>0</v>
      </c>
    </row>
    <row r="378" spans="2:12" ht="12.75">
      <c r="B378" s="13" t="s">
        <v>375</v>
      </c>
      <c r="C378" s="29"/>
      <c r="D378" s="12" t="s">
        <v>274</v>
      </c>
      <c r="E378" s="12" t="s">
        <v>277</v>
      </c>
      <c r="F378" s="36" t="s">
        <v>499</v>
      </c>
      <c r="G378" s="12" t="s">
        <v>613</v>
      </c>
      <c r="H378" s="12">
        <v>2</v>
      </c>
      <c r="I378" s="145">
        <v>37.6</v>
      </c>
      <c r="J378" s="144">
        <v>37.6</v>
      </c>
      <c r="K378" s="144">
        <f t="shared" si="48"/>
        <v>100</v>
      </c>
      <c r="L378" s="144">
        <f t="shared" si="49"/>
        <v>0</v>
      </c>
    </row>
    <row r="379" spans="2:12" ht="12.75">
      <c r="B379" s="16" t="s">
        <v>297</v>
      </c>
      <c r="C379" s="37"/>
      <c r="D379" s="12" t="s">
        <v>274</v>
      </c>
      <c r="E379" s="12" t="s">
        <v>277</v>
      </c>
      <c r="F379" s="36" t="s">
        <v>499</v>
      </c>
      <c r="G379" s="12" t="s">
        <v>66</v>
      </c>
      <c r="H379" s="12"/>
      <c r="I379" s="144">
        <f>I380</f>
        <v>9.3</v>
      </c>
      <c r="J379" s="144">
        <f>J380</f>
        <v>9.3</v>
      </c>
      <c r="K379" s="144">
        <f t="shared" si="48"/>
        <v>100</v>
      </c>
      <c r="L379" s="144">
        <f t="shared" si="49"/>
        <v>0</v>
      </c>
    </row>
    <row r="380" spans="2:12" ht="12.75">
      <c r="B380" s="16" t="s">
        <v>298</v>
      </c>
      <c r="C380" s="37"/>
      <c r="D380" s="12" t="s">
        <v>274</v>
      </c>
      <c r="E380" s="12" t="s">
        <v>277</v>
      </c>
      <c r="F380" s="36" t="s">
        <v>499</v>
      </c>
      <c r="G380" s="12" t="s">
        <v>299</v>
      </c>
      <c r="H380" s="12"/>
      <c r="I380" s="144">
        <f>I381</f>
        <v>9.3</v>
      </c>
      <c r="J380" s="144">
        <f>J381</f>
        <v>9.3</v>
      </c>
      <c r="K380" s="144">
        <f t="shared" si="48"/>
        <v>100</v>
      </c>
      <c r="L380" s="144">
        <f t="shared" si="49"/>
        <v>0</v>
      </c>
    </row>
    <row r="381" spans="2:12" ht="12.75">
      <c r="B381" s="13" t="s">
        <v>375</v>
      </c>
      <c r="C381" s="29"/>
      <c r="D381" s="12" t="s">
        <v>274</v>
      </c>
      <c r="E381" s="12" t="s">
        <v>277</v>
      </c>
      <c r="F381" s="36" t="s">
        <v>499</v>
      </c>
      <c r="G381" s="12" t="s">
        <v>299</v>
      </c>
      <c r="H381" s="12">
        <v>2</v>
      </c>
      <c r="I381" s="145">
        <v>9.3</v>
      </c>
      <c r="J381" s="144">
        <v>9.3</v>
      </c>
      <c r="K381" s="144">
        <f t="shared" si="48"/>
        <v>100</v>
      </c>
      <c r="L381" s="144">
        <f t="shared" si="49"/>
        <v>0</v>
      </c>
    </row>
    <row r="382" spans="2:12" ht="12.75">
      <c r="B382" s="16" t="s">
        <v>355</v>
      </c>
      <c r="C382" s="37"/>
      <c r="D382" s="12" t="s">
        <v>274</v>
      </c>
      <c r="E382" s="12" t="s">
        <v>346</v>
      </c>
      <c r="F382" s="27"/>
      <c r="G382" s="12"/>
      <c r="H382" s="12"/>
      <c r="I382" s="144">
        <f>I383+I403</f>
        <v>961.2</v>
      </c>
      <c r="J382" s="144">
        <f>J383+J403</f>
        <v>961.2</v>
      </c>
      <c r="K382" s="144">
        <f t="shared" si="48"/>
        <v>100</v>
      </c>
      <c r="L382" s="144">
        <f t="shared" si="49"/>
        <v>0</v>
      </c>
    </row>
    <row r="383" spans="2:12" ht="12.75">
      <c r="B383" s="16" t="s">
        <v>376</v>
      </c>
      <c r="C383" s="37"/>
      <c r="D383" s="12" t="s">
        <v>274</v>
      </c>
      <c r="E383" s="12" t="s">
        <v>346</v>
      </c>
      <c r="F383" s="27" t="s">
        <v>33</v>
      </c>
      <c r="G383" s="12"/>
      <c r="H383" s="12"/>
      <c r="I383" s="144">
        <f>I384+I388+I395+I399</f>
        <v>958.2</v>
      </c>
      <c r="J383" s="144">
        <f>J384+J388+J395+J399</f>
        <v>958.2</v>
      </c>
      <c r="K383" s="144">
        <f t="shared" si="48"/>
        <v>100</v>
      </c>
      <c r="L383" s="144">
        <f t="shared" si="49"/>
        <v>0</v>
      </c>
    </row>
    <row r="384" spans="2:12" ht="25.5">
      <c r="B384" s="134" t="s">
        <v>526</v>
      </c>
      <c r="C384" s="37"/>
      <c r="D384" s="12" t="s">
        <v>274</v>
      </c>
      <c r="E384" s="12" t="s">
        <v>346</v>
      </c>
      <c r="F384" s="95" t="s">
        <v>525</v>
      </c>
      <c r="G384" s="12"/>
      <c r="H384" s="12"/>
      <c r="I384" s="144">
        <f aca="true" t="shared" si="51" ref="I384:J386">I385</f>
        <v>303</v>
      </c>
      <c r="J384" s="144">
        <f t="shared" si="51"/>
        <v>303</v>
      </c>
      <c r="K384" s="144">
        <f t="shared" si="48"/>
        <v>100</v>
      </c>
      <c r="L384" s="144">
        <f t="shared" si="49"/>
        <v>0</v>
      </c>
    </row>
    <row r="385" spans="2:12" ht="12.75">
      <c r="B385" s="13" t="s">
        <v>140</v>
      </c>
      <c r="C385" s="37"/>
      <c r="D385" s="12" t="s">
        <v>274</v>
      </c>
      <c r="E385" s="12" t="s">
        <v>346</v>
      </c>
      <c r="F385" s="95" t="s">
        <v>525</v>
      </c>
      <c r="G385" s="12" t="s">
        <v>141</v>
      </c>
      <c r="H385" s="12"/>
      <c r="I385" s="144">
        <f t="shared" si="51"/>
        <v>303</v>
      </c>
      <c r="J385" s="144">
        <f t="shared" si="51"/>
        <v>303</v>
      </c>
      <c r="K385" s="144">
        <f t="shared" si="48"/>
        <v>100</v>
      </c>
      <c r="L385" s="144">
        <f t="shared" si="49"/>
        <v>0</v>
      </c>
    </row>
    <row r="386" spans="2:12" ht="12.75">
      <c r="B386" s="13" t="s">
        <v>293</v>
      </c>
      <c r="C386" s="37"/>
      <c r="D386" s="12" t="s">
        <v>274</v>
      </c>
      <c r="E386" s="12" t="s">
        <v>346</v>
      </c>
      <c r="F386" s="95" t="s">
        <v>525</v>
      </c>
      <c r="G386" s="12">
        <v>610</v>
      </c>
      <c r="H386" s="12"/>
      <c r="I386" s="144">
        <f t="shared" si="51"/>
        <v>303</v>
      </c>
      <c r="J386" s="144">
        <f t="shared" si="51"/>
        <v>303</v>
      </c>
      <c r="K386" s="144">
        <f t="shared" si="48"/>
        <v>100</v>
      </c>
      <c r="L386" s="144">
        <f t="shared" si="49"/>
        <v>0</v>
      </c>
    </row>
    <row r="387" spans="2:12" ht="12.75">
      <c r="B387" s="16" t="s">
        <v>314</v>
      </c>
      <c r="C387" s="37"/>
      <c r="D387" s="12" t="s">
        <v>274</v>
      </c>
      <c r="E387" s="12" t="s">
        <v>346</v>
      </c>
      <c r="F387" s="95" t="s">
        <v>525</v>
      </c>
      <c r="G387" s="12">
        <v>610</v>
      </c>
      <c r="H387" s="12" t="s">
        <v>317</v>
      </c>
      <c r="I387" s="145">
        <v>303</v>
      </c>
      <c r="J387" s="144">
        <v>303</v>
      </c>
      <c r="K387" s="144">
        <f t="shared" si="48"/>
        <v>100</v>
      </c>
      <c r="L387" s="144">
        <f t="shared" si="49"/>
        <v>0</v>
      </c>
    </row>
    <row r="388" spans="2:12" ht="25.5">
      <c r="B388" s="81" t="s">
        <v>521</v>
      </c>
      <c r="C388" s="37"/>
      <c r="D388" s="12" t="s">
        <v>274</v>
      </c>
      <c r="E388" s="12" t="s">
        <v>346</v>
      </c>
      <c r="F388" s="36" t="s">
        <v>11</v>
      </c>
      <c r="G388" s="12"/>
      <c r="H388" s="12"/>
      <c r="I388" s="144">
        <f>I389+I392</f>
        <v>288</v>
      </c>
      <c r="J388" s="144">
        <f>J389+J392</f>
        <v>288</v>
      </c>
      <c r="K388" s="144">
        <f t="shared" si="48"/>
        <v>100</v>
      </c>
      <c r="L388" s="144">
        <f t="shared" si="49"/>
        <v>0</v>
      </c>
    </row>
    <row r="389" spans="2:12" ht="25.5">
      <c r="B389" s="13" t="s">
        <v>377</v>
      </c>
      <c r="C389" s="29"/>
      <c r="D389" s="12" t="s">
        <v>274</v>
      </c>
      <c r="E389" s="12" t="s">
        <v>346</v>
      </c>
      <c r="F389" s="36" t="s">
        <v>11</v>
      </c>
      <c r="G389" s="12" t="s">
        <v>20</v>
      </c>
      <c r="H389" s="12"/>
      <c r="I389" s="144">
        <f>I390</f>
        <v>225</v>
      </c>
      <c r="J389" s="144">
        <f>J390</f>
        <v>225</v>
      </c>
      <c r="K389" s="144">
        <f t="shared" si="48"/>
        <v>100</v>
      </c>
      <c r="L389" s="144">
        <f t="shared" si="49"/>
        <v>0</v>
      </c>
    </row>
    <row r="390" spans="2:12" ht="12.75">
      <c r="B390" s="13" t="s">
        <v>287</v>
      </c>
      <c r="C390" s="29"/>
      <c r="D390" s="12" t="s">
        <v>274</v>
      </c>
      <c r="E390" s="12" t="s">
        <v>346</v>
      </c>
      <c r="F390" s="36" t="s">
        <v>11</v>
      </c>
      <c r="G390" s="12" t="s">
        <v>378</v>
      </c>
      <c r="H390" s="12"/>
      <c r="I390" s="144">
        <f>I391</f>
        <v>225</v>
      </c>
      <c r="J390" s="144">
        <f>J391</f>
        <v>225</v>
      </c>
      <c r="K390" s="144">
        <f t="shared" si="48"/>
        <v>100</v>
      </c>
      <c r="L390" s="144">
        <f t="shared" si="49"/>
        <v>0</v>
      </c>
    </row>
    <row r="391" spans="2:12" ht="12.75">
      <c r="B391" s="13" t="s">
        <v>313</v>
      </c>
      <c r="C391" s="29"/>
      <c r="D391" s="12" t="s">
        <v>274</v>
      </c>
      <c r="E391" s="12" t="s">
        <v>346</v>
      </c>
      <c r="F391" s="36" t="s">
        <v>11</v>
      </c>
      <c r="G391" s="12" t="s">
        <v>378</v>
      </c>
      <c r="H391" s="12">
        <v>3</v>
      </c>
      <c r="I391" s="145">
        <v>225</v>
      </c>
      <c r="J391" s="144">
        <v>225</v>
      </c>
      <c r="K391" s="144">
        <f t="shared" si="48"/>
        <v>100</v>
      </c>
      <c r="L391" s="144">
        <f t="shared" si="49"/>
        <v>0</v>
      </c>
    </row>
    <row r="392" spans="2:12" ht="12.75">
      <c r="B392" s="16" t="s">
        <v>467</v>
      </c>
      <c r="C392" s="37"/>
      <c r="D392" s="12" t="s">
        <v>274</v>
      </c>
      <c r="E392" s="12" t="s">
        <v>346</v>
      </c>
      <c r="F392" s="36" t="s">
        <v>11</v>
      </c>
      <c r="G392" s="12" t="s">
        <v>381</v>
      </c>
      <c r="H392" s="12"/>
      <c r="I392" s="144">
        <f>I393</f>
        <v>63</v>
      </c>
      <c r="J392" s="144">
        <f>J393</f>
        <v>63</v>
      </c>
      <c r="K392" s="144">
        <f t="shared" si="48"/>
        <v>100</v>
      </c>
      <c r="L392" s="144">
        <f t="shared" si="49"/>
        <v>0</v>
      </c>
    </row>
    <row r="393" spans="2:12" ht="12.75">
      <c r="B393" s="16" t="s">
        <v>612</v>
      </c>
      <c r="C393" s="37"/>
      <c r="D393" s="12" t="s">
        <v>274</v>
      </c>
      <c r="E393" s="12" t="s">
        <v>346</v>
      </c>
      <c r="F393" s="36" t="s">
        <v>11</v>
      </c>
      <c r="G393" s="12" t="s">
        <v>613</v>
      </c>
      <c r="H393" s="12"/>
      <c r="I393" s="144">
        <f>I394</f>
        <v>63</v>
      </c>
      <c r="J393" s="144">
        <f>J394</f>
        <v>63</v>
      </c>
      <c r="K393" s="144">
        <f t="shared" si="48"/>
        <v>100</v>
      </c>
      <c r="L393" s="144">
        <f t="shared" si="49"/>
        <v>0</v>
      </c>
    </row>
    <row r="394" spans="2:12" ht="12.75">
      <c r="B394" s="13" t="s">
        <v>313</v>
      </c>
      <c r="C394" s="29"/>
      <c r="D394" s="12" t="s">
        <v>274</v>
      </c>
      <c r="E394" s="12" t="s">
        <v>346</v>
      </c>
      <c r="F394" s="36" t="s">
        <v>11</v>
      </c>
      <c r="G394" s="12" t="s">
        <v>613</v>
      </c>
      <c r="H394" s="12">
        <v>3</v>
      </c>
      <c r="I394" s="145">
        <v>63</v>
      </c>
      <c r="J394" s="144">
        <v>63</v>
      </c>
      <c r="K394" s="144">
        <f t="shared" si="48"/>
        <v>100</v>
      </c>
      <c r="L394" s="144">
        <f t="shared" si="49"/>
        <v>0</v>
      </c>
    </row>
    <row r="395" spans="2:12" ht="25.5">
      <c r="B395" s="96" t="s">
        <v>372</v>
      </c>
      <c r="C395" s="29"/>
      <c r="D395" s="12" t="s">
        <v>274</v>
      </c>
      <c r="E395" s="12" t="s">
        <v>346</v>
      </c>
      <c r="F395" s="95" t="s">
        <v>630</v>
      </c>
      <c r="G395" s="12"/>
      <c r="H395" s="12"/>
      <c r="I395" s="144">
        <f aca="true" t="shared" si="52" ref="I395:J397">I396</f>
        <v>36.9</v>
      </c>
      <c r="J395" s="144">
        <f t="shared" si="52"/>
        <v>36.9</v>
      </c>
      <c r="K395" s="144">
        <f t="shared" si="48"/>
        <v>100</v>
      </c>
      <c r="L395" s="144">
        <f t="shared" si="49"/>
        <v>0</v>
      </c>
    </row>
    <row r="396" spans="2:12" ht="25.5">
      <c r="B396" s="13" t="s">
        <v>377</v>
      </c>
      <c r="C396" s="29"/>
      <c r="D396" s="12" t="s">
        <v>274</v>
      </c>
      <c r="E396" s="12" t="s">
        <v>346</v>
      </c>
      <c r="F396" s="95" t="s">
        <v>630</v>
      </c>
      <c r="G396" s="12" t="s">
        <v>20</v>
      </c>
      <c r="H396" s="12"/>
      <c r="I396" s="144">
        <f t="shared" si="52"/>
        <v>36.9</v>
      </c>
      <c r="J396" s="144">
        <f t="shared" si="52"/>
        <v>36.9</v>
      </c>
      <c r="K396" s="144">
        <f t="shared" si="48"/>
        <v>100</v>
      </c>
      <c r="L396" s="144">
        <f t="shared" si="49"/>
        <v>0</v>
      </c>
    </row>
    <row r="397" spans="2:12" ht="12.75">
      <c r="B397" s="13" t="s">
        <v>287</v>
      </c>
      <c r="C397" s="29"/>
      <c r="D397" s="12" t="s">
        <v>274</v>
      </c>
      <c r="E397" s="12" t="s">
        <v>346</v>
      </c>
      <c r="F397" s="95" t="s">
        <v>630</v>
      </c>
      <c r="G397" s="12" t="s">
        <v>378</v>
      </c>
      <c r="H397" s="12"/>
      <c r="I397" s="144">
        <f t="shared" si="52"/>
        <v>36.9</v>
      </c>
      <c r="J397" s="144">
        <f t="shared" si="52"/>
        <v>36.9</v>
      </c>
      <c r="K397" s="144">
        <f t="shared" si="48"/>
        <v>100</v>
      </c>
      <c r="L397" s="144">
        <f t="shared" si="49"/>
        <v>0</v>
      </c>
    </row>
    <row r="398" spans="2:12" ht="12.75">
      <c r="B398" s="13" t="s">
        <v>375</v>
      </c>
      <c r="C398" s="29"/>
      <c r="D398" s="12" t="s">
        <v>274</v>
      </c>
      <c r="E398" s="12" t="s">
        <v>346</v>
      </c>
      <c r="F398" s="95" t="s">
        <v>630</v>
      </c>
      <c r="G398" s="12" t="s">
        <v>378</v>
      </c>
      <c r="H398" s="12" t="s">
        <v>316</v>
      </c>
      <c r="I398" s="145">
        <v>36.9</v>
      </c>
      <c r="J398" s="144">
        <v>36.9</v>
      </c>
      <c r="K398" s="144">
        <f t="shared" si="48"/>
        <v>100</v>
      </c>
      <c r="L398" s="144">
        <f t="shared" si="49"/>
        <v>0</v>
      </c>
    </row>
    <row r="399" spans="2:12" ht="25.5">
      <c r="B399" s="13" t="s">
        <v>620</v>
      </c>
      <c r="C399" s="29"/>
      <c r="D399" s="12" t="s">
        <v>274</v>
      </c>
      <c r="E399" s="12" t="s">
        <v>346</v>
      </c>
      <c r="F399" s="137" t="s">
        <v>619</v>
      </c>
      <c r="G399" s="12"/>
      <c r="H399" s="12"/>
      <c r="I399" s="144">
        <f aca="true" t="shared" si="53" ref="I399:J401">I400</f>
        <v>330.3</v>
      </c>
      <c r="J399" s="144">
        <f t="shared" si="53"/>
        <v>330.3</v>
      </c>
      <c r="K399" s="144">
        <f t="shared" si="48"/>
        <v>100</v>
      </c>
      <c r="L399" s="144">
        <f t="shared" si="49"/>
        <v>0</v>
      </c>
    </row>
    <row r="400" spans="2:12" ht="12.75">
      <c r="B400" s="13" t="s">
        <v>140</v>
      </c>
      <c r="C400" s="29"/>
      <c r="D400" s="12" t="s">
        <v>274</v>
      </c>
      <c r="E400" s="12" t="s">
        <v>346</v>
      </c>
      <c r="F400" s="137" t="s">
        <v>619</v>
      </c>
      <c r="G400" s="12" t="s">
        <v>141</v>
      </c>
      <c r="H400" s="12"/>
      <c r="I400" s="144">
        <f t="shared" si="53"/>
        <v>330.3</v>
      </c>
      <c r="J400" s="144">
        <f t="shared" si="53"/>
        <v>330.3</v>
      </c>
      <c r="K400" s="144">
        <f t="shared" si="48"/>
        <v>100</v>
      </c>
      <c r="L400" s="144">
        <f t="shared" si="49"/>
        <v>0</v>
      </c>
    </row>
    <row r="401" spans="2:12" ht="12.75">
      <c r="B401" s="13" t="s">
        <v>293</v>
      </c>
      <c r="C401" s="29"/>
      <c r="D401" s="12" t="s">
        <v>274</v>
      </c>
      <c r="E401" s="12" t="s">
        <v>346</v>
      </c>
      <c r="F401" s="137" t="s">
        <v>619</v>
      </c>
      <c r="G401" s="12" t="s">
        <v>337</v>
      </c>
      <c r="H401" s="12"/>
      <c r="I401" s="144">
        <f t="shared" si="53"/>
        <v>330.3</v>
      </c>
      <c r="J401" s="144">
        <f t="shared" si="53"/>
        <v>330.3</v>
      </c>
      <c r="K401" s="144">
        <f t="shared" si="48"/>
        <v>100</v>
      </c>
      <c r="L401" s="144">
        <f t="shared" si="49"/>
        <v>0</v>
      </c>
    </row>
    <row r="402" spans="2:12" ht="12.75">
      <c r="B402" s="31" t="s">
        <v>375</v>
      </c>
      <c r="C402" s="29"/>
      <c r="D402" s="12" t="s">
        <v>274</v>
      </c>
      <c r="E402" s="12" t="s">
        <v>346</v>
      </c>
      <c r="F402" s="137" t="s">
        <v>619</v>
      </c>
      <c r="G402" s="12" t="s">
        <v>337</v>
      </c>
      <c r="H402" s="12" t="s">
        <v>316</v>
      </c>
      <c r="I402" s="145">
        <v>330.3</v>
      </c>
      <c r="J402" s="144">
        <v>330.3</v>
      </c>
      <c r="K402" s="144">
        <f t="shared" si="48"/>
        <v>100</v>
      </c>
      <c r="L402" s="144">
        <f t="shared" si="49"/>
        <v>0</v>
      </c>
    </row>
    <row r="403" spans="2:12" ht="12.75">
      <c r="B403" s="43" t="s">
        <v>649</v>
      </c>
      <c r="C403" s="38"/>
      <c r="D403" s="40" t="s">
        <v>274</v>
      </c>
      <c r="E403" s="40" t="s">
        <v>346</v>
      </c>
      <c r="F403" s="46" t="s">
        <v>516</v>
      </c>
      <c r="G403" s="40"/>
      <c r="H403" s="40"/>
      <c r="I403" s="144">
        <f>I409</f>
        <v>3</v>
      </c>
      <c r="J403" s="144">
        <f>J409</f>
        <v>3</v>
      </c>
      <c r="K403" s="144">
        <f t="shared" si="48"/>
        <v>100</v>
      </c>
      <c r="L403" s="144">
        <f t="shared" si="49"/>
        <v>0</v>
      </c>
    </row>
    <row r="404" spans="2:12" ht="25.5" hidden="1">
      <c r="B404" s="43" t="s">
        <v>650</v>
      </c>
      <c r="C404" s="38"/>
      <c r="D404" s="40" t="s">
        <v>274</v>
      </c>
      <c r="E404" s="40" t="s">
        <v>346</v>
      </c>
      <c r="F404" s="46" t="s">
        <v>651</v>
      </c>
      <c r="G404" s="40"/>
      <c r="H404" s="40"/>
      <c r="I404" s="144"/>
      <c r="J404" s="144"/>
      <c r="K404" s="144" t="e">
        <f t="shared" si="48"/>
        <v>#DIV/0!</v>
      </c>
      <c r="L404" s="144">
        <f t="shared" si="49"/>
        <v>0</v>
      </c>
    </row>
    <row r="405" spans="2:12" ht="25.5" hidden="1">
      <c r="B405" s="43" t="s">
        <v>333</v>
      </c>
      <c r="C405" s="38"/>
      <c r="D405" s="40" t="s">
        <v>274</v>
      </c>
      <c r="E405" s="40" t="s">
        <v>346</v>
      </c>
      <c r="F405" s="46" t="s">
        <v>515</v>
      </c>
      <c r="G405" s="40"/>
      <c r="H405" s="40"/>
      <c r="I405" s="144"/>
      <c r="J405" s="144"/>
      <c r="K405" s="144" t="e">
        <f t="shared" si="48"/>
        <v>#DIV/0!</v>
      </c>
      <c r="L405" s="144">
        <f t="shared" si="49"/>
        <v>0</v>
      </c>
    </row>
    <row r="406" spans="2:12" ht="12.75" hidden="1">
      <c r="B406" s="16" t="s">
        <v>467</v>
      </c>
      <c r="C406" s="38"/>
      <c r="D406" s="40" t="s">
        <v>274</v>
      </c>
      <c r="E406" s="40" t="s">
        <v>346</v>
      </c>
      <c r="F406" s="46" t="s">
        <v>515</v>
      </c>
      <c r="G406" s="40" t="s">
        <v>381</v>
      </c>
      <c r="H406" s="40"/>
      <c r="I406" s="144"/>
      <c r="J406" s="144"/>
      <c r="K406" s="144" t="e">
        <f t="shared" si="48"/>
        <v>#DIV/0!</v>
      </c>
      <c r="L406" s="144">
        <f t="shared" si="49"/>
        <v>0</v>
      </c>
    </row>
    <row r="407" spans="2:12" ht="12.75" hidden="1">
      <c r="B407" s="16" t="s">
        <v>612</v>
      </c>
      <c r="C407" s="38"/>
      <c r="D407" s="40" t="s">
        <v>274</v>
      </c>
      <c r="E407" s="40" t="s">
        <v>346</v>
      </c>
      <c r="F407" s="46" t="s">
        <v>515</v>
      </c>
      <c r="G407" s="40" t="s">
        <v>613</v>
      </c>
      <c r="H407" s="40"/>
      <c r="I407" s="144"/>
      <c r="J407" s="144"/>
      <c r="K407" s="144" t="e">
        <f t="shared" si="48"/>
        <v>#DIV/0!</v>
      </c>
      <c r="L407" s="144">
        <f t="shared" si="49"/>
        <v>0</v>
      </c>
    </row>
    <row r="408" spans="2:12" ht="12.75" hidden="1">
      <c r="B408" s="31" t="s">
        <v>375</v>
      </c>
      <c r="C408" s="38"/>
      <c r="D408" s="40" t="s">
        <v>274</v>
      </c>
      <c r="E408" s="40" t="s">
        <v>346</v>
      </c>
      <c r="F408" s="46" t="s">
        <v>515</v>
      </c>
      <c r="G408" s="40" t="s">
        <v>613</v>
      </c>
      <c r="H408" s="40">
        <v>2</v>
      </c>
      <c r="I408" s="144"/>
      <c r="J408" s="144"/>
      <c r="K408" s="144" t="e">
        <f t="shared" si="48"/>
        <v>#DIV/0!</v>
      </c>
      <c r="L408" s="144">
        <f t="shared" si="49"/>
        <v>0</v>
      </c>
    </row>
    <row r="409" spans="2:12" ht="25.5">
      <c r="B409" s="31" t="s">
        <v>456</v>
      </c>
      <c r="C409" s="38"/>
      <c r="D409" s="40" t="s">
        <v>274</v>
      </c>
      <c r="E409" s="40" t="s">
        <v>346</v>
      </c>
      <c r="F409" s="46" t="s">
        <v>451</v>
      </c>
      <c r="G409" s="40"/>
      <c r="H409" s="40"/>
      <c r="I409" s="144">
        <f>I410+I414</f>
        <v>3</v>
      </c>
      <c r="J409" s="144">
        <f>J410+J414</f>
        <v>3</v>
      </c>
      <c r="K409" s="144">
        <f t="shared" si="48"/>
        <v>100</v>
      </c>
      <c r="L409" s="144">
        <f t="shared" si="49"/>
        <v>0</v>
      </c>
    </row>
    <row r="410" spans="2:12" ht="38.25">
      <c r="B410" s="41" t="s">
        <v>449</v>
      </c>
      <c r="C410" s="38"/>
      <c r="D410" s="40" t="s">
        <v>274</v>
      </c>
      <c r="E410" s="40" t="s">
        <v>346</v>
      </c>
      <c r="F410" s="46" t="s">
        <v>508</v>
      </c>
      <c r="G410" s="40"/>
      <c r="H410" s="40"/>
      <c r="I410" s="144">
        <f aca="true" t="shared" si="54" ref="I410:J412">I411</f>
        <v>1</v>
      </c>
      <c r="J410" s="144">
        <f t="shared" si="54"/>
        <v>1</v>
      </c>
      <c r="K410" s="144">
        <f aca="true" t="shared" si="55" ref="K410:K473">J410/I410*100</f>
        <v>100</v>
      </c>
      <c r="L410" s="144">
        <f aca="true" t="shared" si="56" ref="L410:L473">I410-J410</f>
        <v>0</v>
      </c>
    </row>
    <row r="411" spans="2:12" ht="12.75">
      <c r="B411" s="16" t="s">
        <v>467</v>
      </c>
      <c r="C411" s="38"/>
      <c r="D411" s="40" t="s">
        <v>274</v>
      </c>
      <c r="E411" s="40" t="s">
        <v>346</v>
      </c>
      <c r="F411" s="46" t="s">
        <v>508</v>
      </c>
      <c r="G411" s="40" t="s">
        <v>381</v>
      </c>
      <c r="H411" s="40"/>
      <c r="I411" s="144">
        <f t="shared" si="54"/>
        <v>1</v>
      </c>
      <c r="J411" s="144">
        <f t="shared" si="54"/>
        <v>1</v>
      </c>
      <c r="K411" s="144">
        <f t="shared" si="55"/>
        <v>100</v>
      </c>
      <c r="L411" s="144">
        <f t="shared" si="56"/>
        <v>0</v>
      </c>
    </row>
    <row r="412" spans="2:12" ht="12.75">
      <c r="B412" s="16" t="s">
        <v>612</v>
      </c>
      <c r="C412" s="38"/>
      <c r="D412" s="40" t="s">
        <v>274</v>
      </c>
      <c r="E412" s="40" t="s">
        <v>346</v>
      </c>
      <c r="F412" s="46" t="s">
        <v>508</v>
      </c>
      <c r="G412" s="40" t="s">
        <v>613</v>
      </c>
      <c r="H412" s="40"/>
      <c r="I412" s="144">
        <f t="shared" si="54"/>
        <v>1</v>
      </c>
      <c r="J412" s="144">
        <f t="shared" si="54"/>
        <v>1</v>
      </c>
      <c r="K412" s="144">
        <f t="shared" si="55"/>
        <v>100</v>
      </c>
      <c r="L412" s="144">
        <f t="shared" si="56"/>
        <v>0</v>
      </c>
    </row>
    <row r="413" spans="2:12" ht="12.75">
      <c r="B413" s="31" t="s">
        <v>375</v>
      </c>
      <c r="C413" s="38"/>
      <c r="D413" s="40" t="s">
        <v>274</v>
      </c>
      <c r="E413" s="40" t="s">
        <v>346</v>
      </c>
      <c r="F413" s="46" t="s">
        <v>508</v>
      </c>
      <c r="G413" s="40" t="s">
        <v>613</v>
      </c>
      <c r="H413" s="40">
        <v>2</v>
      </c>
      <c r="I413" s="145">
        <v>1</v>
      </c>
      <c r="J413" s="144">
        <v>1</v>
      </c>
      <c r="K413" s="144">
        <f t="shared" si="55"/>
        <v>100</v>
      </c>
      <c r="L413" s="144">
        <f t="shared" si="56"/>
        <v>0</v>
      </c>
    </row>
    <row r="414" spans="2:12" ht="38.25">
      <c r="B414" s="41" t="s">
        <v>450</v>
      </c>
      <c r="C414" s="38"/>
      <c r="D414" s="40" t="s">
        <v>274</v>
      </c>
      <c r="E414" s="40" t="s">
        <v>346</v>
      </c>
      <c r="F414" s="46" t="s">
        <v>509</v>
      </c>
      <c r="G414" s="40"/>
      <c r="H414" s="40"/>
      <c r="I414" s="144">
        <f aca="true" t="shared" si="57" ref="I414:J416">I415</f>
        <v>2</v>
      </c>
      <c r="J414" s="144">
        <f t="shared" si="57"/>
        <v>2</v>
      </c>
      <c r="K414" s="144">
        <f t="shared" si="55"/>
        <v>100</v>
      </c>
      <c r="L414" s="144">
        <f t="shared" si="56"/>
        <v>0</v>
      </c>
    </row>
    <row r="415" spans="2:12" ht="12.75">
      <c r="B415" s="16" t="s">
        <v>467</v>
      </c>
      <c r="C415" s="38"/>
      <c r="D415" s="40" t="s">
        <v>274</v>
      </c>
      <c r="E415" s="40" t="s">
        <v>346</v>
      </c>
      <c r="F415" s="46" t="s">
        <v>509</v>
      </c>
      <c r="G415" s="40" t="s">
        <v>381</v>
      </c>
      <c r="H415" s="40"/>
      <c r="I415" s="144">
        <f t="shared" si="57"/>
        <v>2</v>
      </c>
      <c r="J415" s="144">
        <f t="shared" si="57"/>
        <v>2</v>
      </c>
      <c r="K415" s="144">
        <f t="shared" si="55"/>
        <v>100</v>
      </c>
      <c r="L415" s="144">
        <f t="shared" si="56"/>
        <v>0</v>
      </c>
    </row>
    <row r="416" spans="2:12" ht="12.75">
      <c r="B416" s="16" t="s">
        <v>612</v>
      </c>
      <c r="C416" s="38"/>
      <c r="D416" s="40" t="s">
        <v>274</v>
      </c>
      <c r="E416" s="40" t="s">
        <v>346</v>
      </c>
      <c r="F416" s="46" t="s">
        <v>509</v>
      </c>
      <c r="G416" s="40" t="s">
        <v>613</v>
      </c>
      <c r="H416" s="40"/>
      <c r="I416" s="144">
        <f t="shared" si="57"/>
        <v>2</v>
      </c>
      <c r="J416" s="144">
        <f t="shared" si="57"/>
        <v>2</v>
      </c>
      <c r="K416" s="144">
        <f t="shared" si="55"/>
        <v>100</v>
      </c>
      <c r="L416" s="144">
        <f t="shared" si="56"/>
        <v>0</v>
      </c>
    </row>
    <row r="417" spans="2:12" ht="12.75">
      <c r="B417" s="31" t="s">
        <v>375</v>
      </c>
      <c r="C417" s="38"/>
      <c r="D417" s="40" t="s">
        <v>274</v>
      </c>
      <c r="E417" s="40" t="s">
        <v>346</v>
      </c>
      <c r="F417" s="46" t="s">
        <v>509</v>
      </c>
      <c r="G417" s="40" t="s">
        <v>613</v>
      </c>
      <c r="H417" s="40">
        <v>2</v>
      </c>
      <c r="I417" s="145">
        <v>2</v>
      </c>
      <c r="J417" s="144">
        <v>2</v>
      </c>
      <c r="K417" s="144">
        <f t="shared" si="55"/>
        <v>100</v>
      </c>
      <c r="L417" s="144">
        <f t="shared" si="56"/>
        <v>0</v>
      </c>
    </row>
    <row r="418" spans="2:12" ht="12.75">
      <c r="B418" s="13" t="s">
        <v>356</v>
      </c>
      <c r="C418" s="29"/>
      <c r="D418" s="12" t="s">
        <v>283</v>
      </c>
      <c r="E418" s="12"/>
      <c r="F418" s="27"/>
      <c r="G418" s="12"/>
      <c r="H418" s="12"/>
      <c r="I418" s="144">
        <f aca="true" t="shared" si="58" ref="I418:J423">I419</f>
        <v>10.4</v>
      </c>
      <c r="J418" s="144">
        <f t="shared" si="58"/>
        <v>10.4</v>
      </c>
      <c r="K418" s="144">
        <f t="shared" si="55"/>
        <v>100</v>
      </c>
      <c r="L418" s="144">
        <f t="shared" si="56"/>
        <v>0</v>
      </c>
    </row>
    <row r="419" spans="2:12" ht="12.75">
      <c r="B419" s="13" t="s">
        <v>348</v>
      </c>
      <c r="C419" s="29"/>
      <c r="D419" s="12" t="s">
        <v>283</v>
      </c>
      <c r="E419" s="12" t="s">
        <v>347</v>
      </c>
      <c r="F419" s="12"/>
      <c r="G419" s="12"/>
      <c r="H419" s="12"/>
      <c r="I419" s="144">
        <f t="shared" si="58"/>
        <v>10.4</v>
      </c>
      <c r="J419" s="144">
        <f t="shared" si="58"/>
        <v>10.4</v>
      </c>
      <c r="K419" s="144">
        <f t="shared" si="55"/>
        <v>100</v>
      </c>
      <c r="L419" s="144">
        <f t="shared" si="56"/>
        <v>0</v>
      </c>
    </row>
    <row r="420" spans="2:12" ht="12.75">
      <c r="B420" s="31" t="s">
        <v>176</v>
      </c>
      <c r="C420" s="39"/>
      <c r="D420" s="40" t="s">
        <v>283</v>
      </c>
      <c r="E420" s="40" t="s">
        <v>347</v>
      </c>
      <c r="F420" s="36" t="s">
        <v>13</v>
      </c>
      <c r="G420" s="40"/>
      <c r="H420" s="40"/>
      <c r="I420" s="144">
        <f t="shared" si="58"/>
        <v>10.4</v>
      </c>
      <c r="J420" s="144">
        <f t="shared" si="58"/>
        <v>10.4</v>
      </c>
      <c r="K420" s="144">
        <f t="shared" si="55"/>
        <v>100</v>
      </c>
      <c r="L420" s="144">
        <f t="shared" si="56"/>
        <v>0</v>
      </c>
    </row>
    <row r="421" spans="2:12" ht="38.25">
      <c r="B421" s="81" t="s">
        <v>485</v>
      </c>
      <c r="C421" s="39"/>
      <c r="D421" s="40" t="s">
        <v>283</v>
      </c>
      <c r="E421" s="40" t="s">
        <v>347</v>
      </c>
      <c r="F421" s="36" t="s">
        <v>12</v>
      </c>
      <c r="G421" s="40"/>
      <c r="H421" s="40"/>
      <c r="I421" s="144">
        <f t="shared" si="58"/>
        <v>10.4</v>
      </c>
      <c r="J421" s="144">
        <f t="shared" si="58"/>
        <v>10.4</v>
      </c>
      <c r="K421" s="144">
        <f t="shared" si="55"/>
        <v>100</v>
      </c>
      <c r="L421" s="144">
        <f t="shared" si="56"/>
        <v>0</v>
      </c>
    </row>
    <row r="422" spans="2:12" ht="12.75">
      <c r="B422" s="31" t="s">
        <v>140</v>
      </c>
      <c r="C422" s="39"/>
      <c r="D422" s="40" t="s">
        <v>283</v>
      </c>
      <c r="E422" s="40" t="s">
        <v>347</v>
      </c>
      <c r="F422" s="36" t="s">
        <v>12</v>
      </c>
      <c r="G422" s="40" t="s">
        <v>141</v>
      </c>
      <c r="H422" s="40"/>
      <c r="I422" s="144">
        <f t="shared" si="58"/>
        <v>10.4</v>
      </c>
      <c r="J422" s="144">
        <f t="shared" si="58"/>
        <v>10.4</v>
      </c>
      <c r="K422" s="144">
        <f t="shared" si="55"/>
        <v>100</v>
      </c>
      <c r="L422" s="144">
        <f t="shared" si="56"/>
        <v>0</v>
      </c>
    </row>
    <row r="423" spans="2:12" ht="12.75">
      <c r="B423" s="31" t="s">
        <v>293</v>
      </c>
      <c r="C423" s="39"/>
      <c r="D423" s="40" t="s">
        <v>283</v>
      </c>
      <c r="E423" s="40" t="s">
        <v>347</v>
      </c>
      <c r="F423" s="36" t="s">
        <v>12</v>
      </c>
      <c r="G423" s="40">
        <v>610</v>
      </c>
      <c r="H423" s="40"/>
      <c r="I423" s="144">
        <f t="shared" si="58"/>
        <v>10.4</v>
      </c>
      <c r="J423" s="144">
        <f t="shared" si="58"/>
        <v>10.4</v>
      </c>
      <c r="K423" s="144">
        <f t="shared" si="55"/>
        <v>100</v>
      </c>
      <c r="L423" s="144">
        <f t="shared" si="56"/>
        <v>0</v>
      </c>
    </row>
    <row r="424" spans="2:12" ht="12.75">
      <c r="B424" s="31" t="s">
        <v>375</v>
      </c>
      <c r="C424" s="44"/>
      <c r="D424" s="40" t="s">
        <v>283</v>
      </c>
      <c r="E424" s="40" t="s">
        <v>347</v>
      </c>
      <c r="F424" s="36" t="s">
        <v>12</v>
      </c>
      <c r="G424" s="40">
        <v>610</v>
      </c>
      <c r="H424" s="40">
        <v>2</v>
      </c>
      <c r="I424" s="145">
        <v>10.4</v>
      </c>
      <c r="J424" s="144">
        <v>10.4</v>
      </c>
      <c r="K424" s="144">
        <f t="shared" si="55"/>
        <v>100</v>
      </c>
      <c r="L424" s="144">
        <f t="shared" si="56"/>
        <v>0</v>
      </c>
    </row>
    <row r="425" spans="2:12" ht="12.75">
      <c r="B425" s="13" t="s">
        <v>358</v>
      </c>
      <c r="C425" s="29"/>
      <c r="D425" s="12" t="s">
        <v>285</v>
      </c>
      <c r="E425" s="12"/>
      <c r="F425" s="12"/>
      <c r="G425" s="12"/>
      <c r="H425" s="12"/>
      <c r="I425" s="144">
        <f>I426+I458+I532+I647</f>
        <v>125373.80000000002</v>
      </c>
      <c r="J425" s="144">
        <f>J426+J458+J532+J647</f>
        <v>125356.7</v>
      </c>
      <c r="K425" s="144">
        <f t="shared" si="55"/>
        <v>99.98636078670341</v>
      </c>
      <c r="L425" s="144">
        <f t="shared" si="56"/>
        <v>17.100000000020373</v>
      </c>
    </row>
    <row r="426" spans="2:12" ht="12.75">
      <c r="B426" s="13" t="s">
        <v>359</v>
      </c>
      <c r="C426" s="29"/>
      <c r="D426" s="12" t="s">
        <v>285</v>
      </c>
      <c r="E426" s="12" t="s">
        <v>286</v>
      </c>
      <c r="F426" s="11"/>
      <c r="G426" s="11"/>
      <c r="H426" s="11"/>
      <c r="I426" s="144">
        <f>I427+I432</f>
        <v>25705.799999999996</v>
      </c>
      <c r="J426" s="144">
        <f>J427+J432</f>
        <v>25705.799999999996</v>
      </c>
      <c r="K426" s="144">
        <f t="shared" si="55"/>
        <v>100</v>
      </c>
      <c r="L426" s="144">
        <f t="shared" si="56"/>
        <v>0</v>
      </c>
    </row>
    <row r="427" spans="2:12" ht="12.75">
      <c r="B427" s="13" t="s">
        <v>376</v>
      </c>
      <c r="C427" s="29"/>
      <c r="D427" s="12" t="s">
        <v>285</v>
      </c>
      <c r="E427" s="12" t="s">
        <v>286</v>
      </c>
      <c r="F427" s="123" t="s">
        <v>33</v>
      </c>
      <c r="G427" s="11"/>
      <c r="H427" s="11"/>
      <c r="I427" s="144">
        <f aca="true" t="shared" si="59" ref="I427:J430">I428</f>
        <v>100</v>
      </c>
      <c r="J427" s="144">
        <f t="shared" si="59"/>
        <v>100</v>
      </c>
      <c r="K427" s="144">
        <f t="shared" si="55"/>
        <v>100</v>
      </c>
      <c r="L427" s="144">
        <f t="shared" si="56"/>
        <v>0</v>
      </c>
    </row>
    <row r="428" spans="2:12" ht="25.5">
      <c r="B428" s="135" t="s">
        <v>610</v>
      </c>
      <c r="C428" s="29"/>
      <c r="D428" s="12" t="s">
        <v>285</v>
      </c>
      <c r="E428" s="12" t="s">
        <v>286</v>
      </c>
      <c r="F428" s="123" t="s">
        <v>609</v>
      </c>
      <c r="G428" s="11"/>
      <c r="H428" s="11"/>
      <c r="I428" s="144">
        <f t="shared" si="59"/>
        <v>100</v>
      </c>
      <c r="J428" s="144">
        <f t="shared" si="59"/>
        <v>100</v>
      </c>
      <c r="K428" s="144">
        <f t="shared" si="55"/>
        <v>100</v>
      </c>
      <c r="L428" s="144">
        <f t="shared" si="56"/>
        <v>0</v>
      </c>
    </row>
    <row r="429" spans="2:12" ht="12.75">
      <c r="B429" s="31" t="s">
        <v>140</v>
      </c>
      <c r="C429" s="29"/>
      <c r="D429" s="12" t="s">
        <v>285</v>
      </c>
      <c r="E429" s="12" t="s">
        <v>286</v>
      </c>
      <c r="F429" s="123" t="s">
        <v>609</v>
      </c>
      <c r="G429" s="40" t="s">
        <v>141</v>
      </c>
      <c r="H429" s="11"/>
      <c r="I429" s="144">
        <f t="shared" si="59"/>
        <v>100</v>
      </c>
      <c r="J429" s="144">
        <f t="shared" si="59"/>
        <v>100</v>
      </c>
      <c r="K429" s="144">
        <f t="shared" si="55"/>
        <v>100</v>
      </c>
      <c r="L429" s="144">
        <f t="shared" si="56"/>
        <v>0</v>
      </c>
    </row>
    <row r="430" spans="2:12" ht="12.75">
      <c r="B430" s="31" t="s">
        <v>293</v>
      </c>
      <c r="C430" s="29"/>
      <c r="D430" s="12" t="s">
        <v>285</v>
      </c>
      <c r="E430" s="12" t="s">
        <v>286</v>
      </c>
      <c r="F430" s="123" t="s">
        <v>609</v>
      </c>
      <c r="G430" s="40">
        <v>610</v>
      </c>
      <c r="H430" s="11"/>
      <c r="I430" s="144">
        <f t="shared" si="59"/>
        <v>100</v>
      </c>
      <c r="J430" s="144">
        <f t="shared" si="59"/>
        <v>100</v>
      </c>
      <c r="K430" s="144">
        <f t="shared" si="55"/>
        <v>100</v>
      </c>
      <c r="L430" s="144">
        <f t="shared" si="56"/>
        <v>0</v>
      </c>
    </row>
    <row r="431" spans="2:12" ht="12.75">
      <c r="B431" s="13" t="s">
        <v>313</v>
      </c>
      <c r="C431" s="29"/>
      <c r="D431" s="12" t="s">
        <v>285</v>
      </c>
      <c r="E431" s="12" t="s">
        <v>286</v>
      </c>
      <c r="F431" s="123" t="s">
        <v>609</v>
      </c>
      <c r="G431" s="40">
        <v>610</v>
      </c>
      <c r="H431" s="12" t="s">
        <v>37</v>
      </c>
      <c r="I431" s="145">
        <v>100</v>
      </c>
      <c r="J431" s="144">
        <v>100</v>
      </c>
      <c r="K431" s="144">
        <f t="shared" si="55"/>
        <v>100</v>
      </c>
      <c r="L431" s="144">
        <f t="shared" si="56"/>
        <v>0</v>
      </c>
    </row>
    <row r="432" spans="2:12" ht="12.75">
      <c r="B432" s="43" t="s">
        <v>649</v>
      </c>
      <c r="C432" s="30"/>
      <c r="D432" s="12" t="s">
        <v>285</v>
      </c>
      <c r="E432" s="12" t="s">
        <v>286</v>
      </c>
      <c r="F432" s="46" t="s">
        <v>516</v>
      </c>
      <c r="G432" s="12"/>
      <c r="H432" s="12"/>
      <c r="I432" s="144">
        <f>I433</f>
        <v>25605.799999999996</v>
      </c>
      <c r="J432" s="144">
        <f>J433</f>
        <v>25605.799999999996</v>
      </c>
      <c r="K432" s="144">
        <f t="shared" si="55"/>
        <v>100</v>
      </c>
      <c r="L432" s="144">
        <f t="shared" si="56"/>
        <v>0</v>
      </c>
    </row>
    <row r="433" spans="2:12" ht="25.5">
      <c r="B433" s="43" t="s">
        <v>650</v>
      </c>
      <c r="C433" s="30"/>
      <c r="D433" s="12" t="s">
        <v>285</v>
      </c>
      <c r="E433" s="12" t="s">
        <v>286</v>
      </c>
      <c r="F433" s="46" t="s">
        <v>651</v>
      </c>
      <c r="G433" s="12"/>
      <c r="H433" s="12"/>
      <c r="I433" s="144">
        <f>I434+I438+I442+I446+I450+I454</f>
        <v>25605.799999999996</v>
      </c>
      <c r="J433" s="144">
        <f>J434+J438+J442+J446+J450+J454</f>
        <v>25605.799999999996</v>
      </c>
      <c r="K433" s="144">
        <f t="shared" si="55"/>
        <v>100</v>
      </c>
      <c r="L433" s="144">
        <f t="shared" si="56"/>
        <v>0</v>
      </c>
    </row>
    <row r="434" spans="2:12" ht="40.5" customHeight="1">
      <c r="B434" s="43" t="s">
        <v>640</v>
      </c>
      <c r="C434" s="30"/>
      <c r="D434" s="12" t="s">
        <v>285</v>
      </c>
      <c r="E434" s="12" t="s">
        <v>286</v>
      </c>
      <c r="F434" s="46" t="s">
        <v>229</v>
      </c>
      <c r="G434" s="12"/>
      <c r="H434" s="12"/>
      <c r="I434" s="144">
        <f aca="true" t="shared" si="60" ref="I434:J436">I435</f>
        <v>2184.6</v>
      </c>
      <c r="J434" s="144">
        <f t="shared" si="60"/>
        <v>2184.6</v>
      </c>
      <c r="K434" s="144">
        <f t="shared" si="55"/>
        <v>100</v>
      </c>
      <c r="L434" s="144">
        <f t="shared" si="56"/>
        <v>0</v>
      </c>
    </row>
    <row r="435" spans="2:12" ht="12.75">
      <c r="B435" s="13" t="s">
        <v>140</v>
      </c>
      <c r="C435" s="30"/>
      <c r="D435" s="12" t="s">
        <v>285</v>
      </c>
      <c r="E435" s="12" t="s">
        <v>286</v>
      </c>
      <c r="F435" s="46" t="s">
        <v>229</v>
      </c>
      <c r="G435" s="12" t="s">
        <v>141</v>
      </c>
      <c r="H435" s="12"/>
      <c r="I435" s="144">
        <f t="shared" si="60"/>
        <v>2184.6</v>
      </c>
      <c r="J435" s="144">
        <f t="shared" si="60"/>
        <v>2184.6</v>
      </c>
      <c r="K435" s="144">
        <f t="shared" si="55"/>
        <v>100</v>
      </c>
      <c r="L435" s="144">
        <f t="shared" si="56"/>
        <v>0</v>
      </c>
    </row>
    <row r="436" spans="2:12" ht="12.75">
      <c r="B436" s="13" t="s">
        <v>293</v>
      </c>
      <c r="C436" s="30"/>
      <c r="D436" s="12" t="s">
        <v>285</v>
      </c>
      <c r="E436" s="12" t="s">
        <v>286</v>
      </c>
      <c r="F436" s="46" t="s">
        <v>229</v>
      </c>
      <c r="G436" s="12">
        <v>610</v>
      </c>
      <c r="H436" s="12"/>
      <c r="I436" s="144">
        <f t="shared" si="60"/>
        <v>2184.6</v>
      </c>
      <c r="J436" s="144">
        <f t="shared" si="60"/>
        <v>2184.6</v>
      </c>
      <c r="K436" s="144">
        <f t="shared" si="55"/>
        <v>100</v>
      </c>
      <c r="L436" s="144">
        <f t="shared" si="56"/>
        <v>0</v>
      </c>
    </row>
    <row r="437" spans="2:12" ht="12.75">
      <c r="B437" s="13" t="s">
        <v>375</v>
      </c>
      <c r="C437" s="30"/>
      <c r="D437" s="12" t="s">
        <v>285</v>
      </c>
      <c r="E437" s="12" t="s">
        <v>286</v>
      </c>
      <c r="F437" s="46" t="s">
        <v>229</v>
      </c>
      <c r="G437" s="12">
        <v>610</v>
      </c>
      <c r="H437" s="12">
        <v>2</v>
      </c>
      <c r="I437" s="145">
        <v>2184.6</v>
      </c>
      <c r="J437" s="144">
        <v>2184.6</v>
      </c>
      <c r="K437" s="144">
        <f t="shared" si="55"/>
        <v>100</v>
      </c>
      <c r="L437" s="144">
        <f t="shared" si="56"/>
        <v>0</v>
      </c>
    </row>
    <row r="438" spans="2:12" ht="76.5">
      <c r="B438" s="43" t="s">
        <v>143</v>
      </c>
      <c r="C438" s="30"/>
      <c r="D438" s="12" t="s">
        <v>285</v>
      </c>
      <c r="E438" s="12" t="s">
        <v>286</v>
      </c>
      <c r="F438" s="46" t="s">
        <v>142</v>
      </c>
      <c r="G438" s="12"/>
      <c r="H438" s="12"/>
      <c r="I438" s="144">
        <f aca="true" t="shared" si="61" ref="I438:J440">I439</f>
        <v>78.8</v>
      </c>
      <c r="J438" s="144">
        <f t="shared" si="61"/>
        <v>78.8</v>
      </c>
      <c r="K438" s="144">
        <f t="shared" si="55"/>
        <v>100</v>
      </c>
      <c r="L438" s="144">
        <f t="shared" si="56"/>
        <v>0</v>
      </c>
    </row>
    <row r="439" spans="2:12" ht="12.75">
      <c r="B439" s="13" t="s">
        <v>140</v>
      </c>
      <c r="C439" s="30"/>
      <c r="D439" s="12" t="s">
        <v>285</v>
      </c>
      <c r="E439" s="12" t="s">
        <v>286</v>
      </c>
      <c r="F439" s="46" t="s">
        <v>142</v>
      </c>
      <c r="G439" s="12" t="s">
        <v>141</v>
      </c>
      <c r="H439" s="12"/>
      <c r="I439" s="144">
        <f t="shared" si="61"/>
        <v>78.8</v>
      </c>
      <c r="J439" s="144">
        <f t="shared" si="61"/>
        <v>78.8</v>
      </c>
      <c r="K439" s="144">
        <f t="shared" si="55"/>
        <v>100</v>
      </c>
      <c r="L439" s="144">
        <f t="shared" si="56"/>
        <v>0</v>
      </c>
    </row>
    <row r="440" spans="2:12" ht="12.75">
      <c r="B440" s="13" t="s">
        <v>293</v>
      </c>
      <c r="C440" s="30"/>
      <c r="D440" s="12" t="s">
        <v>285</v>
      </c>
      <c r="E440" s="12" t="s">
        <v>286</v>
      </c>
      <c r="F440" s="46" t="s">
        <v>142</v>
      </c>
      <c r="G440" s="12">
        <v>610</v>
      </c>
      <c r="H440" s="12"/>
      <c r="I440" s="144">
        <f t="shared" si="61"/>
        <v>78.8</v>
      </c>
      <c r="J440" s="144">
        <f t="shared" si="61"/>
        <v>78.8</v>
      </c>
      <c r="K440" s="144">
        <f t="shared" si="55"/>
        <v>100</v>
      </c>
      <c r="L440" s="144">
        <f t="shared" si="56"/>
        <v>0</v>
      </c>
    </row>
    <row r="441" spans="2:12" ht="12.75">
      <c r="B441" s="13" t="s">
        <v>375</v>
      </c>
      <c r="C441" s="30"/>
      <c r="D441" s="12" t="s">
        <v>285</v>
      </c>
      <c r="E441" s="12" t="s">
        <v>286</v>
      </c>
      <c r="F441" s="46" t="s">
        <v>142</v>
      </c>
      <c r="G441" s="12">
        <v>610</v>
      </c>
      <c r="H441" s="12" t="s">
        <v>37</v>
      </c>
      <c r="I441" s="145">
        <v>78.8</v>
      </c>
      <c r="J441" s="144">
        <v>78.8</v>
      </c>
      <c r="K441" s="144">
        <f t="shared" si="55"/>
        <v>100</v>
      </c>
      <c r="L441" s="144">
        <f t="shared" si="56"/>
        <v>0</v>
      </c>
    </row>
    <row r="442" spans="2:12" ht="38.25">
      <c r="B442" s="138" t="s">
        <v>230</v>
      </c>
      <c r="C442" s="30"/>
      <c r="D442" s="12" t="s">
        <v>285</v>
      </c>
      <c r="E442" s="12" t="s">
        <v>286</v>
      </c>
      <c r="F442" s="137" t="s">
        <v>513</v>
      </c>
      <c r="G442" s="12"/>
      <c r="H442" s="12"/>
      <c r="I442" s="144">
        <f aca="true" t="shared" si="62" ref="I442:J444">I443</f>
        <v>2546.1</v>
      </c>
      <c r="J442" s="144">
        <f t="shared" si="62"/>
        <v>2546.1</v>
      </c>
      <c r="K442" s="144">
        <f t="shared" si="55"/>
        <v>100</v>
      </c>
      <c r="L442" s="144">
        <f t="shared" si="56"/>
        <v>0</v>
      </c>
    </row>
    <row r="443" spans="2:12" ht="12.75">
      <c r="B443" s="13" t="s">
        <v>140</v>
      </c>
      <c r="C443" s="30"/>
      <c r="D443" s="12" t="s">
        <v>285</v>
      </c>
      <c r="E443" s="12" t="s">
        <v>286</v>
      </c>
      <c r="F443" s="137" t="s">
        <v>513</v>
      </c>
      <c r="G443" s="12" t="s">
        <v>141</v>
      </c>
      <c r="H443" s="12"/>
      <c r="I443" s="144">
        <f t="shared" si="62"/>
        <v>2546.1</v>
      </c>
      <c r="J443" s="144">
        <f t="shared" si="62"/>
        <v>2546.1</v>
      </c>
      <c r="K443" s="144">
        <f t="shared" si="55"/>
        <v>100</v>
      </c>
      <c r="L443" s="144">
        <f t="shared" si="56"/>
        <v>0</v>
      </c>
    </row>
    <row r="444" spans="2:12" ht="12.75">
      <c r="B444" s="13" t="s">
        <v>293</v>
      </c>
      <c r="C444" s="30"/>
      <c r="D444" s="12" t="s">
        <v>285</v>
      </c>
      <c r="E444" s="12" t="s">
        <v>286</v>
      </c>
      <c r="F444" s="137" t="s">
        <v>513</v>
      </c>
      <c r="G444" s="12">
        <v>610</v>
      </c>
      <c r="H444" s="12"/>
      <c r="I444" s="144">
        <f t="shared" si="62"/>
        <v>2546.1</v>
      </c>
      <c r="J444" s="144">
        <f t="shared" si="62"/>
        <v>2546.1</v>
      </c>
      <c r="K444" s="144">
        <f t="shared" si="55"/>
        <v>100</v>
      </c>
      <c r="L444" s="144">
        <f t="shared" si="56"/>
        <v>0</v>
      </c>
    </row>
    <row r="445" spans="2:12" ht="12.75">
      <c r="B445" s="13" t="s">
        <v>375</v>
      </c>
      <c r="C445" s="30"/>
      <c r="D445" s="12" t="s">
        <v>285</v>
      </c>
      <c r="E445" s="12" t="s">
        <v>286</v>
      </c>
      <c r="F445" s="137" t="s">
        <v>513</v>
      </c>
      <c r="G445" s="12">
        <v>610</v>
      </c>
      <c r="H445" s="12">
        <v>2</v>
      </c>
      <c r="I445" s="145">
        <v>2546.1</v>
      </c>
      <c r="J445" s="144">
        <v>2546.1</v>
      </c>
      <c r="K445" s="144">
        <f t="shared" si="55"/>
        <v>100</v>
      </c>
      <c r="L445" s="144">
        <f t="shared" si="56"/>
        <v>0</v>
      </c>
    </row>
    <row r="446" spans="2:12" ht="51">
      <c r="B446" s="43" t="s">
        <v>227</v>
      </c>
      <c r="C446" s="30"/>
      <c r="D446" s="12" t="s">
        <v>285</v>
      </c>
      <c r="E446" s="12" t="s">
        <v>286</v>
      </c>
      <c r="F446" s="46" t="s">
        <v>514</v>
      </c>
      <c r="G446" s="12"/>
      <c r="H446" s="12"/>
      <c r="I446" s="144">
        <f aca="true" t="shared" si="63" ref="I446:J448">I447</f>
        <v>1342.4</v>
      </c>
      <c r="J446" s="144">
        <f t="shared" si="63"/>
        <v>1342.4</v>
      </c>
      <c r="K446" s="144">
        <f t="shared" si="55"/>
        <v>100</v>
      </c>
      <c r="L446" s="144">
        <f t="shared" si="56"/>
        <v>0</v>
      </c>
    </row>
    <row r="447" spans="2:12" ht="12.75">
      <c r="B447" s="13" t="s">
        <v>140</v>
      </c>
      <c r="C447" s="30"/>
      <c r="D447" s="12" t="s">
        <v>285</v>
      </c>
      <c r="E447" s="12" t="s">
        <v>286</v>
      </c>
      <c r="F447" s="46" t="s">
        <v>514</v>
      </c>
      <c r="G447" s="12" t="s">
        <v>141</v>
      </c>
      <c r="H447" s="12"/>
      <c r="I447" s="144">
        <f t="shared" si="63"/>
        <v>1342.4</v>
      </c>
      <c r="J447" s="144">
        <f t="shared" si="63"/>
        <v>1342.4</v>
      </c>
      <c r="K447" s="144">
        <f t="shared" si="55"/>
        <v>100</v>
      </c>
      <c r="L447" s="144">
        <f t="shared" si="56"/>
        <v>0</v>
      </c>
    </row>
    <row r="448" spans="2:12" ht="12.75">
      <c r="B448" s="13" t="s">
        <v>293</v>
      </c>
      <c r="C448" s="30"/>
      <c r="D448" s="12" t="s">
        <v>285</v>
      </c>
      <c r="E448" s="12" t="s">
        <v>286</v>
      </c>
      <c r="F448" s="46" t="s">
        <v>514</v>
      </c>
      <c r="G448" s="12">
        <v>610</v>
      </c>
      <c r="H448" s="12"/>
      <c r="I448" s="144">
        <f t="shared" si="63"/>
        <v>1342.4</v>
      </c>
      <c r="J448" s="144">
        <f t="shared" si="63"/>
        <v>1342.4</v>
      </c>
      <c r="K448" s="144">
        <f t="shared" si="55"/>
        <v>100</v>
      </c>
      <c r="L448" s="144">
        <f t="shared" si="56"/>
        <v>0</v>
      </c>
    </row>
    <row r="449" spans="2:12" ht="12.75">
      <c r="B449" s="13" t="s">
        <v>375</v>
      </c>
      <c r="C449" s="30"/>
      <c r="D449" s="12" t="s">
        <v>285</v>
      </c>
      <c r="E449" s="12" t="s">
        <v>286</v>
      </c>
      <c r="F449" s="46" t="s">
        <v>514</v>
      </c>
      <c r="G449" s="12">
        <v>610</v>
      </c>
      <c r="H449" s="12">
        <v>2</v>
      </c>
      <c r="I449" s="145">
        <v>1342.4</v>
      </c>
      <c r="J449" s="144">
        <v>1342.4</v>
      </c>
      <c r="K449" s="144">
        <f t="shared" si="55"/>
        <v>100</v>
      </c>
      <c r="L449" s="144">
        <f t="shared" si="56"/>
        <v>0</v>
      </c>
    </row>
    <row r="450" spans="2:12" ht="77.25" customHeight="1">
      <c r="B450" s="43" t="s">
        <v>403</v>
      </c>
      <c r="C450" s="30"/>
      <c r="D450" s="12" t="s">
        <v>285</v>
      </c>
      <c r="E450" s="12" t="s">
        <v>286</v>
      </c>
      <c r="F450" s="46" t="s">
        <v>228</v>
      </c>
      <c r="G450" s="12"/>
      <c r="H450" s="12"/>
      <c r="I450" s="144">
        <f aca="true" t="shared" si="64" ref="I450:J452">I451</f>
        <v>14242.8</v>
      </c>
      <c r="J450" s="144">
        <f t="shared" si="64"/>
        <v>14242.8</v>
      </c>
      <c r="K450" s="144">
        <f t="shared" si="55"/>
        <v>100</v>
      </c>
      <c r="L450" s="144">
        <f t="shared" si="56"/>
        <v>0</v>
      </c>
    </row>
    <row r="451" spans="2:12" ht="12.75">
      <c r="B451" s="13" t="s">
        <v>140</v>
      </c>
      <c r="C451" s="30"/>
      <c r="D451" s="12" t="s">
        <v>285</v>
      </c>
      <c r="E451" s="12" t="s">
        <v>286</v>
      </c>
      <c r="F451" s="46" t="s">
        <v>228</v>
      </c>
      <c r="G451" s="12" t="s">
        <v>141</v>
      </c>
      <c r="H451" s="12"/>
      <c r="I451" s="144">
        <f t="shared" si="64"/>
        <v>14242.8</v>
      </c>
      <c r="J451" s="144">
        <f t="shared" si="64"/>
        <v>14242.8</v>
      </c>
      <c r="K451" s="144">
        <f t="shared" si="55"/>
        <v>100</v>
      </c>
      <c r="L451" s="144">
        <f t="shared" si="56"/>
        <v>0</v>
      </c>
    </row>
    <row r="452" spans="2:12" ht="12.75">
      <c r="B452" s="13" t="s">
        <v>293</v>
      </c>
      <c r="C452" s="30"/>
      <c r="D452" s="12" t="s">
        <v>285</v>
      </c>
      <c r="E452" s="12" t="s">
        <v>286</v>
      </c>
      <c r="F452" s="46" t="s">
        <v>228</v>
      </c>
      <c r="G452" s="12">
        <v>610</v>
      </c>
      <c r="H452" s="12"/>
      <c r="I452" s="144">
        <f t="shared" si="64"/>
        <v>14242.8</v>
      </c>
      <c r="J452" s="144">
        <f t="shared" si="64"/>
        <v>14242.8</v>
      </c>
      <c r="K452" s="144">
        <f t="shared" si="55"/>
        <v>100</v>
      </c>
      <c r="L452" s="144">
        <f t="shared" si="56"/>
        <v>0</v>
      </c>
    </row>
    <row r="453" spans="2:12" ht="12.75">
      <c r="B453" s="43" t="s">
        <v>313</v>
      </c>
      <c r="C453" s="30"/>
      <c r="D453" s="12" t="s">
        <v>285</v>
      </c>
      <c r="E453" s="12" t="s">
        <v>286</v>
      </c>
      <c r="F453" s="46" t="s">
        <v>228</v>
      </c>
      <c r="G453" s="12">
        <v>610</v>
      </c>
      <c r="H453" s="12" t="s">
        <v>37</v>
      </c>
      <c r="I453" s="145">
        <v>14242.8</v>
      </c>
      <c r="J453" s="144">
        <v>14242.8</v>
      </c>
      <c r="K453" s="144">
        <f t="shared" si="55"/>
        <v>100</v>
      </c>
      <c r="L453" s="144">
        <f t="shared" si="56"/>
        <v>0</v>
      </c>
    </row>
    <row r="454" spans="2:12" ht="38.25">
      <c r="B454" s="81" t="s">
        <v>240</v>
      </c>
      <c r="C454" s="149"/>
      <c r="D454" s="89" t="s">
        <v>285</v>
      </c>
      <c r="E454" s="89" t="s">
        <v>286</v>
      </c>
      <c r="F454" s="150" t="s">
        <v>515</v>
      </c>
      <c r="G454" s="89"/>
      <c r="H454" s="89"/>
      <c r="I454" s="144">
        <f aca="true" t="shared" si="65" ref="I454:J456">I455</f>
        <v>5211.1</v>
      </c>
      <c r="J454" s="144">
        <f t="shared" si="65"/>
        <v>5211.1</v>
      </c>
      <c r="K454" s="144">
        <f t="shared" si="55"/>
        <v>100</v>
      </c>
      <c r="L454" s="144">
        <f t="shared" si="56"/>
        <v>0</v>
      </c>
    </row>
    <row r="455" spans="2:12" ht="12.75">
      <c r="B455" s="90" t="s">
        <v>140</v>
      </c>
      <c r="C455" s="149"/>
      <c r="D455" s="89" t="s">
        <v>285</v>
      </c>
      <c r="E455" s="89" t="s">
        <v>286</v>
      </c>
      <c r="F455" s="150" t="s">
        <v>515</v>
      </c>
      <c r="G455" s="89" t="s">
        <v>141</v>
      </c>
      <c r="H455" s="89"/>
      <c r="I455" s="144">
        <f t="shared" si="65"/>
        <v>5211.1</v>
      </c>
      <c r="J455" s="144">
        <f t="shared" si="65"/>
        <v>5211.1</v>
      </c>
      <c r="K455" s="144">
        <f t="shared" si="55"/>
        <v>100</v>
      </c>
      <c r="L455" s="144">
        <f t="shared" si="56"/>
        <v>0</v>
      </c>
    </row>
    <row r="456" spans="2:12" ht="12.75">
      <c r="B456" s="90" t="s">
        <v>293</v>
      </c>
      <c r="C456" s="149"/>
      <c r="D456" s="89" t="s">
        <v>285</v>
      </c>
      <c r="E456" s="89" t="s">
        <v>286</v>
      </c>
      <c r="F456" s="150" t="s">
        <v>515</v>
      </c>
      <c r="G456" s="89">
        <v>610</v>
      </c>
      <c r="H456" s="89"/>
      <c r="I456" s="144">
        <f t="shared" si="65"/>
        <v>5211.1</v>
      </c>
      <c r="J456" s="144">
        <f t="shared" si="65"/>
        <v>5211.1</v>
      </c>
      <c r="K456" s="144">
        <f t="shared" si="55"/>
        <v>100</v>
      </c>
      <c r="L456" s="144">
        <f t="shared" si="56"/>
        <v>0</v>
      </c>
    </row>
    <row r="457" spans="2:12" ht="12.75">
      <c r="B457" s="90" t="s">
        <v>375</v>
      </c>
      <c r="C457" s="149"/>
      <c r="D457" s="89" t="s">
        <v>285</v>
      </c>
      <c r="E457" s="89" t="s">
        <v>286</v>
      </c>
      <c r="F457" s="150" t="s">
        <v>515</v>
      </c>
      <c r="G457" s="89">
        <v>610</v>
      </c>
      <c r="H457" s="89">
        <v>2</v>
      </c>
      <c r="I457" s="158">
        <v>5211.1</v>
      </c>
      <c r="J457" s="144">
        <v>5211.1</v>
      </c>
      <c r="K457" s="144">
        <f t="shared" si="55"/>
        <v>100</v>
      </c>
      <c r="L457" s="144">
        <f t="shared" si="56"/>
        <v>0</v>
      </c>
    </row>
    <row r="458" spans="2:12" ht="12.75">
      <c r="B458" s="13" t="s">
        <v>360</v>
      </c>
      <c r="C458" s="29"/>
      <c r="D458" s="12" t="s">
        <v>285</v>
      </c>
      <c r="E458" s="12" t="s">
        <v>300</v>
      </c>
      <c r="F458" s="12"/>
      <c r="G458" s="12"/>
      <c r="H458" s="12"/>
      <c r="I458" s="144">
        <f>I459+I488</f>
        <v>97175.40000000001</v>
      </c>
      <c r="J458" s="144">
        <f>J459+J488</f>
        <v>97175.3</v>
      </c>
      <c r="K458" s="144">
        <f t="shared" si="55"/>
        <v>99.99989709329728</v>
      </c>
      <c r="L458" s="144">
        <f t="shared" si="56"/>
        <v>0.10000000000582077</v>
      </c>
    </row>
    <row r="459" spans="2:12" ht="12.75">
      <c r="B459" s="16" t="s">
        <v>376</v>
      </c>
      <c r="C459" s="29"/>
      <c r="D459" s="12" t="s">
        <v>285</v>
      </c>
      <c r="E459" s="12" t="s">
        <v>300</v>
      </c>
      <c r="F459" s="95" t="s">
        <v>33</v>
      </c>
      <c r="G459" s="12"/>
      <c r="H459" s="12"/>
      <c r="I459" s="144">
        <f>I460+I464+I468+I472+I476+I480+I484</f>
        <v>4729.3</v>
      </c>
      <c r="J459" s="144">
        <f>J460+J464+J468+J472+J476+J480+J484</f>
        <v>4729.3</v>
      </c>
      <c r="K459" s="144">
        <f t="shared" si="55"/>
        <v>100</v>
      </c>
      <c r="L459" s="144">
        <f t="shared" si="56"/>
        <v>0</v>
      </c>
    </row>
    <row r="460" spans="2:12" ht="25.5">
      <c r="B460" s="119" t="s">
        <v>116</v>
      </c>
      <c r="C460" s="29"/>
      <c r="D460" s="12" t="s">
        <v>285</v>
      </c>
      <c r="E460" s="12" t="s">
        <v>300</v>
      </c>
      <c r="F460" s="126" t="s">
        <v>115</v>
      </c>
      <c r="G460" s="12"/>
      <c r="H460" s="12"/>
      <c r="I460" s="144">
        <f aca="true" t="shared" si="66" ref="I460:J462">I461</f>
        <v>1270.8</v>
      </c>
      <c r="J460" s="144">
        <f t="shared" si="66"/>
        <v>1270.8</v>
      </c>
      <c r="K460" s="144">
        <f t="shared" si="55"/>
        <v>100</v>
      </c>
      <c r="L460" s="144">
        <f t="shared" si="56"/>
        <v>0</v>
      </c>
    </row>
    <row r="461" spans="2:12" ht="12.75">
      <c r="B461" s="13" t="s">
        <v>140</v>
      </c>
      <c r="C461" s="29"/>
      <c r="D461" s="12" t="s">
        <v>285</v>
      </c>
      <c r="E461" s="12" t="s">
        <v>300</v>
      </c>
      <c r="F461" s="126" t="s">
        <v>115</v>
      </c>
      <c r="G461" s="12" t="s">
        <v>141</v>
      </c>
      <c r="H461" s="12"/>
      <c r="I461" s="144">
        <f t="shared" si="66"/>
        <v>1270.8</v>
      </c>
      <c r="J461" s="144">
        <f t="shared" si="66"/>
        <v>1270.8</v>
      </c>
      <c r="K461" s="144">
        <f t="shared" si="55"/>
        <v>100</v>
      </c>
      <c r="L461" s="144">
        <f t="shared" si="56"/>
        <v>0</v>
      </c>
    </row>
    <row r="462" spans="2:12" ht="12.75">
      <c r="B462" s="13" t="s">
        <v>293</v>
      </c>
      <c r="C462" s="29"/>
      <c r="D462" s="12" t="s">
        <v>285</v>
      </c>
      <c r="E462" s="12" t="s">
        <v>300</v>
      </c>
      <c r="F462" s="126" t="s">
        <v>115</v>
      </c>
      <c r="G462" s="12">
        <v>610</v>
      </c>
      <c r="H462" s="12"/>
      <c r="I462" s="144">
        <f t="shared" si="66"/>
        <v>1270.8</v>
      </c>
      <c r="J462" s="144">
        <f t="shared" si="66"/>
        <v>1270.8</v>
      </c>
      <c r="K462" s="144">
        <f t="shared" si="55"/>
        <v>100</v>
      </c>
      <c r="L462" s="144">
        <f t="shared" si="56"/>
        <v>0</v>
      </c>
    </row>
    <row r="463" spans="2:12" ht="12.75">
      <c r="B463" s="13" t="s">
        <v>314</v>
      </c>
      <c r="C463" s="29"/>
      <c r="D463" s="12" t="s">
        <v>285</v>
      </c>
      <c r="E463" s="12" t="s">
        <v>300</v>
      </c>
      <c r="F463" s="126" t="s">
        <v>115</v>
      </c>
      <c r="G463" s="12">
        <v>610</v>
      </c>
      <c r="H463" s="12" t="s">
        <v>317</v>
      </c>
      <c r="I463" s="145">
        <v>1270.8</v>
      </c>
      <c r="J463" s="144">
        <v>1270.8</v>
      </c>
      <c r="K463" s="144">
        <f t="shared" si="55"/>
        <v>100</v>
      </c>
      <c r="L463" s="144">
        <f t="shared" si="56"/>
        <v>0</v>
      </c>
    </row>
    <row r="464" spans="2:12" ht="25.5">
      <c r="B464" s="136" t="s">
        <v>622</v>
      </c>
      <c r="C464" s="29"/>
      <c r="D464" s="12" t="s">
        <v>285</v>
      </c>
      <c r="E464" s="12" t="s">
        <v>300</v>
      </c>
      <c r="F464" s="123" t="s">
        <v>623</v>
      </c>
      <c r="G464" s="12"/>
      <c r="H464" s="12"/>
      <c r="I464" s="144">
        <f aca="true" t="shared" si="67" ref="I464:J466">I465</f>
        <v>1160.9</v>
      </c>
      <c r="J464" s="144">
        <f t="shared" si="67"/>
        <v>1160.9</v>
      </c>
      <c r="K464" s="144">
        <f t="shared" si="55"/>
        <v>100</v>
      </c>
      <c r="L464" s="144">
        <f t="shared" si="56"/>
        <v>0</v>
      </c>
    </row>
    <row r="465" spans="2:12" ht="12.75">
      <c r="B465" s="13" t="s">
        <v>140</v>
      </c>
      <c r="C465" s="29"/>
      <c r="D465" s="12" t="s">
        <v>285</v>
      </c>
      <c r="E465" s="12" t="s">
        <v>300</v>
      </c>
      <c r="F465" s="123" t="s">
        <v>623</v>
      </c>
      <c r="G465" s="12" t="s">
        <v>141</v>
      </c>
      <c r="H465" s="12"/>
      <c r="I465" s="144">
        <f t="shared" si="67"/>
        <v>1160.9</v>
      </c>
      <c r="J465" s="144">
        <f t="shared" si="67"/>
        <v>1160.9</v>
      </c>
      <c r="K465" s="144">
        <f t="shared" si="55"/>
        <v>100</v>
      </c>
      <c r="L465" s="144">
        <f t="shared" si="56"/>
        <v>0</v>
      </c>
    </row>
    <row r="466" spans="2:12" ht="12.75">
      <c r="B466" s="13" t="s">
        <v>293</v>
      </c>
      <c r="C466" s="29"/>
      <c r="D466" s="12" t="s">
        <v>285</v>
      </c>
      <c r="E466" s="12" t="s">
        <v>300</v>
      </c>
      <c r="F466" s="123" t="s">
        <v>623</v>
      </c>
      <c r="G466" s="12">
        <v>610</v>
      </c>
      <c r="H466" s="12"/>
      <c r="I466" s="144">
        <f t="shared" si="67"/>
        <v>1160.9</v>
      </c>
      <c r="J466" s="144">
        <f t="shared" si="67"/>
        <v>1160.9</v>
      </c>
      <c r="K466" s="144">
        <f t="shared" si="55"/>
        <v>100</v>
      </c>
      <c r="L466" s="144">
        <f t="shared" si="56"/>
        <v>0</v>
      </c>
    </row>
    <row r="467" spans="2:12" ht="12.75">
      <c r="B467" s="13" t="s">
        <v>314</v>
      </c>
      <c r="C467" s="29"/>
      <c r="D467" s="12" t="s">
        <v>285</v>
      </c>
      <c r="E467" s="12" t="s">
        <v>300</v>
      </c>
      <c r="F467" s="123" t="s">
        <v>623</v>
      </c>
      <c r="G467" s="12">
        <v>610</v>
      </c>
      <c r="H467" s="12" t="s">
        <v>317</v>
      </c>
      <c r="I467" s="145">
        <v>1160.9</v>
      </c>
      <c r="J467" s="144">
        <v>1160.9</v>
      </c>
      <c r="K467" s="144">
        <f t="shared" si="55"/>
        <v>100</v>
      </c>
      <c r="L467" s="144">
        <f t="shared" si="56"/>
        <v>0</v>
      </c>
    </row>
    <row r="468" spans="2:12" ht="25.5">
      <c r="B468" s="135" t="s">
        <v>610</v>
      </c>
      <c r="C468" s="29"/>
      <c r="D468" s="12" t="s">
        <v>285</v>
      </c>
      <c r="E468" s="12" t="s">
        <v>300</v>
      </c>
      <c r="F468" s="123" t="s">
        <v>609</v>
      </c>
      <c r="G468" s="12"/>
      <c r="H468" s="12"/>
      <c r="I468" s="144">
        <f aca="true" t="shared" si="68" ref="I468:J470">I469</f>
        <v>1650</v>
      </c>
      <c r="J468" s="144">
        <f t="shared" si="68"/>
        <v>1650</v>
      </c>
      <c r="K468" s="144">
        <f t="shared" si="55"/>
        <v>100</v>
      </c>
      <c r="L468" s="144">
        <f t="shared" si="56"/>
        <v>0</v>
      </c>
    </row>
    <row r="469" spans="2:12" ht="12.75">
      <c r="B469" s="13" t="s">
        <v>140</v>
      </c>
      <c r="C469" s="29"/>
      <c r="D469" s="12" t="s">
        <v>285</v>
      </c>
      <c r="E469" s="12" t="s">
        <v>300</v>
      </c>
      <c r="F469" s="123" t="s">
        <v>609</v>
      </c>
      <c r="G469" s="12" t="s">
        <v>141</v>
      </c>
      <c r="H469" s="12"/>
      <c r="I469" s="144">
        <f t="shared" si="68"/>
        <v>1650</v>
      </c>
      <c r="J469" s="144">
        <f t="shared" si="68"/>
        <v>1650</v>
      </c>
      <c r="K469" s="144">
        <f t="shared" si="55"/>
        <v>100</v>
      </c>
      <c r="L469" s="144">
        <f t="shared" si="56"/>
        <v>0</v>
      </c>
    </row>
    <row r="470" spans="2:12" ht="12.75">
      <c r="B470" s="13" t="s">
        <v>293</v>
      </c>
      <c r="C470" s="29"/>
      <c r="D470" s="12" t="s">
        <v>285</v>
      </c>
      <c r="E470" s="12" t="s">
        <v>300</v>
      </c>
      <c r="F470" s="123" t="s">
        <v>609</v>
      </c>
      <c r="G470" s="12">
        <v>610</v>
      </c>
      <c r="H470" s="12"/>
      <c r="I470" s="144">
        <f t="shared" si="68"/>
        <v>1650</v>
      </c>
      <c r="J470" s="144">
        <f t="shared" si="68"/>
        <v>1650</v>
      </c>
      <c r="K470" s="144">
        <f t="shared" si="55"/>
        <v>100</v>
      </c>
      <c r="L470" s="144">
        <f t="shared" si="56"/>
        <v>0</v>
      </c>
    </row>
    <row r="471" spans="2:12" ht="12.75">
      <c r="B471" s="43" t="s">
        <v>313</v>
      </c>
      <c r="C471" s="29"/>
      <c r="D471" s="12" t="s">
        <v>285</v>
      </c>
      <c r="E471" s="12" t="s">
        <v>300</v>
      </c>
      <c r="F471" s="123" t="s">
        <v>609</v>
      </c>
      <c r="G471" s="12">
        <v>610</v>
      </c>
      <c r="H471" s="12" t="s">
        <v>37</v>
      </c>
      <c r="I471" s="145">
        <v>1650</v>
      </c>
      <c r="J471" s="144">
        <v>1650</v>
      </c>
      <c r="K471" s="144">
        <f t="shared" si="55"/>
        <v>100</v>
      </c>
      <c r="L471" s="144">
        <f t="shared" si="56"/>
        <v>0</v>
      </c>
    </row>
    <row r="472" spans="2:12" ht="25.5">
      <c r="B472" s="138" t="s">
        <v>231</v>
      </c>
      <c r="C472" s="29"/>
      <c r="D472" s="12" t="s">
        <v>285</v>
      </c>
      <c r="E472" s="12" t="s">
        <v>300</v>
      </c>
      <c r="F472" s="137" t="s">
        <v>232</v>
      </c>
      <c r="G472" s="12"/>
      <c r="H472" s="12"/>
      <c r="I472" s="144">
        <f aca="true" t="shared" si="69" ref="I472:J474">I473</f>
        <v>88.6</v>
      </c>
      <c r="J472" s="144">
        <f t="shared" si="69"/>
        <v>88.6</v>
      </c>
      <c r="K472" s="144">
        <f t="shared" si="55"/>
        <v>100</v>
      </c>
      <c r="L472" s="144">
        <f t="shared" si="56"/>
        <v>0</v>
      </c>
    </row>
    <row r="473" spans="2:12" ht="12.75">
      <c r="B473" s="13" t="s">
        <v>140</v>
      </c>
      <c r="C473" s="29"/>
      <c r="D473" s="12" t="s">
        <v>285</v>
      </c>
      <c r="E473" s="12" t="s">
        <v>300</v>
      </c>
      <c r="F473" s="137" t="s">
        <v>232</v>
      </c>
      <c r="G473" s="12" t="s">
        <v>141</v>
      </c>
      <c r="H473" s="12"/>
      <c r="I473" s="144">
        <f t="shared" si="69"/>
        <v>88.6</v>
      </c>
      <c r="J473" s="144">
        <f t="shared" si="69"/>
        <v>88.6</v>
      </c>
      <c r="K473" s="144">
        <f t="shared" si="55"/>
        <v>100</v>
      </c>
      <c r="L473" s="144">
        <f t="shared" si="56"/>
        <v>0</v>
      </c>
    </row>
    <row r="474" spans="2:12" ht="12.75">
      <c r="B474" s="13" t="s">
        <v>293</v>
      </c>
      <c r="C474" s="29"/>
      <c r="D474" s="12" t="s">
        <v>285</v>
      </c>
      <c r="E474" s="12" t="s">
        <v>300</v>
      </c>
      <c r="F474" s="137" t="s">
        <v>232</v>
      </c>
      <c r="G474" s="12">
        <v>610</v>
      </c>
      <c r="H474" s="12"/>
      <c r="I474" s="144">
        <f t="shared" si="69"/>
        <v>88.6</v>
      </c>
      <c r="J474" s="144">
        <f t="shared" si="69"/>
        <v>88.6</v>
      </c>
      <c r="K474" s="144">
        <f aca="true" t="shared" si="70" ref="K474:K537">J474/I474*100</f>
        <v>100</v>
      </c>
      <c r="L474" s="144">
        <f aca="true" t="shared" si="71" ref="L474:L537">I474-J474</f>
        <v>0</v>
      </c>
    </row>
    <row r="475" spans="2:12" ht="12.75">
      <c r="B475" s="13" t="s">
        <v>375</v>
      </c>
      <c r="C475" s="29"/>
      <c r="D475" s="12" t="s">
        <v>285</v>
      </c>
      <c r="E475" s="12" t="s">
        <v>300</v>
      </c>
      <c r="F475" s="137" t="s">
        <v>232</v>
      </c>
      <c r="G475" s="12">
        <v>610</v>
      </c>
      <c r="H475" s="12" t="s">
        <v>316</v>
      </c>
      <c r="I475" s="145">
        <v>88.6</v>
      </c>
      <c r="J475" s="144">
        <v>88.6</v>
      </c>
      <c r="K475" s="144">
        <f t="shared" si="70"/>
        <v>100</v>
      </c>
      <c r="L475" s="144">
        <f t="shared" si="71"/>
        <v>0</v>
      </c>
    </row>
    <row r="476" spans="2:12" ht="25.5">
      <c r="B476" s="135" t="s">
        <v>89</v>
      </c>
      <c r="C476" s="29"/>
      <c r="D476" s="12" t="s">
        <v>285</v>
      </c>
      <c r="E476" s="12" t="s">
        <v>300</v>
      </c>
      <c r="F476" s="123" t="s">
        <v>384</v>
      </c>
      <c r="G476" s="12"/>
      <c r="H476" s="12"/>
      <c r="I476" s="144">
        <f aca="true" t="shared" si="72" ref="I476:J478">I477</f>
        <v>26.1</v>
      </c>
      <c r="J476" s="144">
        <f t="shared" si="72"/>
        <v>26.1</v>
      </c>
      <c r="K476" s="144">
        <f t="shared" si="70"/>
        <v>100</v>
      </c>
      <c r="L476" s="144">
        <f t="shared" si="71"/>
        <v>0</v>
      </c>
    </row>
    <row r="477" spans="2:12" ht="12.75">
      <c r="B477" s="13" t="s">
        <v>140</v>
      </c>
      <c r="C477" s="29"/>
      <c r="D477" s="12" t="s">
        <v>285</v>
      </c>
      <c r="E477" s="12" t="s">
        <v>300</v>
      </c>
      <c r="F477" s="123" t="s">
        <v>384</v>
      </c>
      <c r="G477" s="12" t="s">
        <v>141</v>
      </c>
      <c r="H477" s="12"/>
      <c r="I477" s="144">
        <f t="shared" si="72"/>
        <v>26.1</v>
      </c>
      <c r="J477" s="144">
        <f t="shared" si="72"/>
        <v>26.1</v>
      </c>
      <c r="K477" s="144">
        <f t="shared" si="70"/>
        <v>100</v>
      </c>
      <c r="L477" s="144">
        <f t="shared" si="71"/>
        <v>0</v>
      </c>
    </row>
    <row r="478" spans="2:12" ht="12.75">
      <c r="B478" s="13" t="s">
        <v>293</v>
      </c>
      <c r="C478" s="29"/>
      <c r="D478" s="12" t="s">
        <v>285</v>
      </c>
      <c r="E478" s="12" t="s">
        <v>300</v>
      </c>
      <c r="F478" s="123" t="s">
        <v>384</v>
      </c>
      <c r="G478" s="12" t="s">
        <v>337</v>
      </c>
      <c r="H478" s="12"/>
      <c r="I478" s="144">
        <f t="shared" si="72"/>
        <v>26.1</v>
      </c>
      <c r="J478" s="144">
        <f t="shared" si="72"/>
        <v>26.1</v>
      </c>
      <c r="K478" s="144">
        <f t="shared" si="70"/>
        <v>100</v>
      </c>
      <c r="L478" s="144">
        <f t="shared" si="71"/>
        <v>0</v>
      </c>
    </row>
    <row r="479" spans="2:12" ht="12.75">
      <c r="B479" s="13" t="s">
        <v>375</v>
      </c>
      <c r="C479" s="29"/>
      <c r="D479" s="12" t="s">
        <v>285</v>
      </c>
      <c r="E479" s="12" t="s">
        <v>300</v>
      </c>
      <c r="F479" s="123" t="s">
        <v>384</v>
      </c>
      <c r="G479" s="12" t="s">
        <v>337</v>
      </c>
      <c r="H479" s="12" t="s">
        <v>316</v>
      </c>
      <c r="I479" s="145">
        <v>26.1</v>
      </c>
      <c r="J479" s="144">
        <v>26.1</v>
      </c>
      <c r="K479" s="144">
        <f t="shared" si="70"/>
        <v>100</v>
      </c>
      <c r="L479" s="144">
        <f t="shared" si="71"/>
        <v>0</v>
      </c>
    </row>
    <row r="480" spans="2:12" ht="25.5">
      <c r="B480" s="135" t="s">
        <v>597</v>
      </c>
      <c r="C480" s="29"/>
      <c r="D480" s="12" t="s">
        <v>285</v>
      </c>
      <c r="E480" s="12" t="s">
        <v>300</v>
      </c>
      <c r="F480" s="123" t="s">
        <v>90</v>
      </c>
      <c r="G480" s="12"/>
      <c r="H480" s="12"/>
      <c r="I480" s="144">
        <f aca="true" t="shared" si="73" ref="I480:J482">I481</f>
        <v>30.7</v>
      </c>
      <c r="J480" s="144">
        <f t="shared" si="73"/>
        <v>30.7</v>
      </c>
      <c r="K480" s="144">
        <f t="shared" si="70"/>
        <v>100</v>
      </c>
      <c r="L480" s="144">
        <f t="shared" si="71"/>
        <v>0</v>
      </c>
    </row>
    <row r="481" spans="2:12" ht="12.75">
      <c r="B481" s="13" t="s">
        <v>140</v>
      </c>
      <c r="C481" s="29"/>
      <c r="D481" s="12" t="s">
        <v>285</v>
      </c>
      <c r="E481" s="12" t="s">
        <v>300</v>
      </c>
      <c r="F481" s="123" t="s">
        <v>90</v>
      </c>
      <c r="G481" s="12" t="s">
        <v>141</v>
      </c>
      <c r="H481" s="12"/>
      <c r="I481" s="144">
        <f t="shared" si="73"/>
        <v>30.7</v>
      </c>
      <c r="J481" s="144">
        <f t="shared" si="73"/>
        <v>30.7</v>
      </c>
      <c r="K481" s="144">
        <f t="shared" si="70"/>
        <v>100</v>
      </c>
      <c r="L481" s="144">
        <f t="shared" si="71"/>
        <v>0</v>
      </c>
    </row>
    <row r="482" spans="2:12" ht="12.75">
      <c r="B482" s="13" t="s">
        <v>293</v>
      </c>
      <c r="C482" s="29"/>
      <c r="D482" s="12" t="s">
        <v>285</v>
      </c>
      <c r="E482" s="12" t="s">
        <v>300</v>
      </c>
      <c r="F482" s="123" t="s">
        <v>90</v>
      </c>
      <c r="G482" s="12" t="s">
        <v>337</v>
      </c>
      <c r="H482" s="12"/>
      <c r="I482" s="144">
        <f t="shared" si="73"/>
        <v>30.7</v>
      </c>
      <c r="J482" s="144">
        <f t="shared" si="73"/>
        <v>30.7</v>
      </c>
      <c r="K482" s="144">
        <f t="shared" si="70"/>
        <v>100</v>
      </c>
      <c r="L482" s="144">
        <f t="shared" si="71"/>
        <v>0</v>
      </c>
    </row>
    <row r="483" spans="2:12" ht="12.75">
      <c r="B483" s="43" t="s">
        <v>313</v>
      </c>
      <c r="C483" s="29"/>
      <c r="D483" s="12" t="s">
        <v>285</v>
      </c>
      <c r="E483" s="12" t="s">
        <v>300</v>
      </c>
      <c r="F483" s="123" t="s">
        <v>90</v>
      </c>
      <c r="G483" s="12" t="s">
        <v>337</v>
      </c>
      <c r="H483" s="12" t="s">
        <v>37</v>
      </c>
      <c r="I483" s="145">
        <v>30.7</v>
      </c>
      <c r="J483" s="144">
        <v>30.7</v>
      </c>
      <c r="K483" s="144">
        <f t="shared" si="70"/>
        <v>100</v>
      </c>
      <c r="L483" s="144">
        <f t="shared" si="71"/>
        <v>0</v>
      </c>
    </row>
    <row r="484" spans="2:12" ht="25.5">
      <c r="B484" s="43" t="s">
        <v>118</v>
      </c>
      <c r="C484" s="29"/>
      <c r="D484" s="12" t="s">
        <v>285</v>
      </c>
      <c r="E484" s="12" t="s">
        <v>300</v>
      </c>
      <c r="F484" s="126" t="s">
        <v>117</v>
      </c>
      <c r="G484" s="12"/>
      <c r="H484" s="12"/>
      <c r="I484" s="144">
        <f aca="true" t="shared" si="74" ref="I484:J486">I485</f>
        <v>502.2</v>
      </c>
      <c r="J484" s="144">
        <f t="shared" si="74"/>
        <v>502.2</v>
      </c>
      <c r="K484" s="144">
        <f t="shared" si="70"/>
        <v>100</v>
      </c>
      <c r="L484" s="144">
        <f t="shared" si="71"/>
        <v>0</v>
      </c>
    </row>
    <row r="485" spans="2:12" ht="12.75">
      <c r="B485" s="13" t="s">
        <v>140</v>
      </c>
      <c r="C485" s="29"/>
      <c r="D485" s="12" t="s">
        <v>285</v>
      </c>
      <c r="E485" s="12" t="s">
        <v>300</v>
      </c>
      <c r="F485" s="126" t="s">
        <v>117</v>
      </c>
      <c r="G485" s="12" t="s">
        <v>141</v>
      </c>
      <c r="H485" s="12"/>
      <c r="I485" s="144">
        <f t="shared" si="74"/>
        <v>502.2</v>
      </c>
      <c r="J485" s="144">
        <f t="shared" si="74"/>
        <v>502.2</v>
      </c>
      <c r="K485" s="144">
        <f t="shared" si="70"/>
        <v>100</v>
      </c>
      <c r="L485" s="144">
        <f t="shared" si="71"/>
        <v>0</v>
      </c>
    </row>
    <row r="486" spans="2:12" ht="12.75">
      <c r="B486" s="13" t="s">
        <v>293</v>
      </c>
      <c r="C486" s="29"/>
      <c r="D486" s="12" t="s">
        <v>285</v>
      </c>
      <c r="E486" s="12" t="s">
        <v>300</v>
      </c>
      <c r="F486" s="126" t="s">
        <v>117</v>
      </c>
      <c r="G486" s="12" t="s">
        <v>337</v>
      </c>
      <c r="H486" s="12"/>
      <c r="I486" s="144">
        <f t="shared" si="74"/>
        <v>502.2</v>
      </c>
      <c r="J486" s="144">
        <f t="shared" si="74"/>
        <v>502.2</v>
      </c>
      <c r="K486" s="144">
        <f t="shared" si="70"/>
        <v>100</v>
      </c>
      <c r="L486" s="144">
        <f t="shared" si="71"/>
        <v>0</v>
      </c>
    </row>
    <row r="487" spans="2:12" ht="12.75">
      <c r="B487" s="43" t="s">
        <v>313</v>
      </c>
      <c r="C487" s="29"/>
      <c r="D487" s="12" t="s">
        <v>285</v>
      </c>
      <c r="E487" s="12" t="s">
        <v>300</v>
      </c>
      <c r="F487" s="126" t="s">
        <v>117</v>
      </c>
      <c r="G487" s="12" t="s">
        <v>337</v>
      </c>
      <c r="H487" s="12" t="s">
        <v>37</v>
      </c>
      <c r="I487" s="145">
        <v>502.2</v>
      </c>
      <c r="J487" s="144">
        <v>502.2</v>
      </c>
      <c r="K487" s="144">
        <f t="shared" si="70"/>
        <v>100</v>
      </c>
      <c r="L487" s="144">
        <f t="shared" si="71"/>
        <v>0</v>
      </c>
    </row>
    <row r="488" spans="2:12" ht="12.75">
      <c r="B488" s="43" t="s">
        <v>649</v>
      </c>
      <c r="C488" s="29"/>
      <c r="D488" s="12" t="s">
        <v>285</v>
      </c>
      <c r="E488" s="12" t="s">
        <v>300</v>
      </c>
      <c r="F488" s="46" t="s">
        <v>516</v>
      </c>
      <c r="G488" s="12"/>
      <c r="H488" s="12"/>
      <c r="I488" s="144">
        <f>I489+I523</f>
        <v>92446.1</v>
      </c>
      <c r="J488" s="144">
        <f>J489+J523</f>
        <v>92446</v>
      </c>
      <c r="K488" s="144">
        <f t="shared" si="70"/>
        <v>99.99989182886027</v>
      </c>
      <c r="L488" s="144">
        <f t="shared" si="71"/>
        <v>0.10000000000582077</v>
      </c>
    </row>
    <row r="489" spans="2:12" ht="25.5">
      <c r="B489" s="31" t="s">
        <v>456</v>
      </c>
      <c r="C489" s="29"/>
      <c r="D489" s="12" t="s">
        <v>285</v>
      </c>
      <c r="E489" s="12" t="s">
        <v>300</v>
      </c>
      <c r="F489" s="46" t="s">
        <v>451</v>
      </c>
      <c r="G489" s="12"/>
      <c r="H489" s="12"/>
      <c r="I489" s="144">
        <f>I494+I498+I502+I506+I510+I515+I519</f>
        <v>89968.1</v>
      </c>
      <c r="J489" s="144">
        <f>J494+J498+J502+J506+J510+J515+J519</f>
        <v>89968</v>
      </c>
      <c r="K489" s="144">
        <f t="shared" si="70"/>
        <v>99.99988884949221</v>
      </c>
      <c r="L489" s="144">
        <f t="shared" si="71"/>
        <v>0.10000000000582077</v>
      </c>
    </row>
    <row r="490" spans="2:12" ht="38.25" hidden="1">
      <c r="B490" s="41" t="s">
        <v>448</v>
      </c>
      <c r="C490" s="29"/>
      <c r="D490" s="12" t="s">
        <v>285</v>
      </c>
      <c r="E490" s="12" t="s">
        <v>300</v>
      </c>
      <c r="F490" s="46" t="s">
        <v>507</v>
      </c>
      <c r="G490" s="12"/>
      <c r="H490" s="12"/>
      <c r="I490" s="144"/>
      <c r="J490" s="144"/>
      <c r="K490" s="144" t="e">
        <f t="shared" si="70"/>
        <v>#DIV/0!</v>
      </c>
      <c r="L490" s="144">
        <f t="shared" si="71"/>
        <v>0</v>
      </c>
    </row>
    <row r="491" spans="2:12" ht="12.75" hidden="1">
      <c r="B491" s="13" t="s">
        <v>140</v>
      </c>
      <c r="C491" s="30"/>
      <c r="D491" s="12" t="s">
        <v>285</v>
      </c>
      <c r="E491" s="12" t="s">
        <v>300</v>
      </c>
      <c r="F491" s="46" t="s">
        <v>507</v>
      </c>
      <c r="G491" s="12" t="s">
        <v>141</v>
      </c>
      <c r="H491" s="12"/>
      <c r="I491" s="144"/>
      <c r="J491" s="144"/>
      <c r="K491" s="144" t="e">
        <f t="shared" si="70"/>
        <v>#DIV/0!</v>
      </c>
      <c r="L491" s="144">
        <f t="shared" si="71"/>
        <v>0</v>
      </c>
    </row>
    <row r="492" spans="2:12" ht="12.75" hidden="1">
      <c r="B492" s="13" t="s">
        <v>293</v>
      </c>
      <c r="C492" s="30"/>
      <c r="D492" s="12" t="s">
        <v>285</v>
      </c>
      <c r="E492" s="12" t="s">
        <v>300</v>
      </c>
      <c r="F492" s="46" t="s">
        <v>507</v>
      </c>
      <c r="G492" s="12">
        <v>610</v>
      </c>
      <c r="H492" s="12"/>
      <c r="I492" s="144"/>
      <c r="J492" s="144"/>
      <c r="K492" s="144" t="e">
        <f t="shared" si="70"/>
        <v>#DIV/0!</v>
      </c>
      <c r="L492" s="144">
        <f t="shared" si="71"/>
        <v>0</v>
      </c>
    </row>
    <row r="493" spans="2:12" ht="12.75" hidden="1">
      <c r="B493" s="13" t="s">
        <v>375</v>
      </c>
      <c r="C493" s="30"/>
      <c r="D493" s="12" t="s">
        <v>285</v>
      </c>
      <c r="E493" s="12" t="s">
        <v>300</v>
      </c>
      <c r="F493" s="46" t="s">
        <v>507</v>
      </c>
      <c r="G493" s="12">
        <v>610</v>
      </c>
      <c r="H493" s="12">
        <v>2</v>
      </c>
      <c r="I493" s="144"/>
      <c r="J493" s="144"/>
      <c r="K493" s="144" t="e">
        <f t="shared" si="70"/>
        <v>#DIV/0!</v>
      </c>
      <c r="L493" s="144">
        <f t="shared" si="71"/>
        <v>0</v>
      </c>
    </row>
    <row r="494" spans="2:12" ht="38.25">
      <c r="B494" s="41" t="s">
        <v>511</v>
      </c>
      <c r="C494" s="29"/>
      <c r="D494" s="12" t="s">
        <v>285</v>
      </c>
      <c r="E494" s="12" t="s">
        <v>300</v>
      </c>
      <c r="F494" s="46" t="s">
        <v>503</v>
      </c>
      <c r="G494" s="12"/>
      <c r="H494" s="12"/>
      <c r="I494" s="144">
        <f aca="true" t="shared" si="75" ref="I494:J496">I495</f>
        <v>1810.9</v>
      </c>
      <c r="J494" s="144">
        <f t="shared" si="75"/>
        <v>1810.9</v>
      </c>
      <c r="K494" s="144">
        <f t="shared" si="70"/>
        <v>100</v>
      </c>
      <c r="L494" s="144">
        <f t="shared" si="71"/>
        <v>0</v>
      </c>
    </row>
    <row r="495" spans="2:12" ht="12.75">
      <c r="B495" s="13" t="s">
        <v>140</v>
      </c>
      <c r="C495" s="29"/>
      <c r="D495" s="12" t="s">
        <v>285</v>
      </c>
      <c r="E495" s="12" t="s">
        <v>300</v>
      </c>
      <c r="F495" s="46" t="s">
        <v>503</v>
      </c>
      <c r="G495" s="12" t="s">
        <v>141</v>
      </c>
      <c r="H495" s="12"/>
      <c r="I495" s="144">
        <f t="shared" si="75"/>
        <v>1810.9</v>
      </c>
      <c r="J495" s="144">
        <f t="shared" si="75"/>
        <v>1810.9</v>
      </c>
      <c r="K495" s="144">
        <f t="shared" si="70"/>
        <v>100</v>
      </c>
      <c r="L495" s="144">
        <f t="shared" si="71"/>
        <v>0</v>
      </c>
    </row>
    <row r="496" spans="2:12" ht="12.75">
      <c r="B496" s="13" t="s">
        <v>293</v>
      </c>
      <c r="C496" s="29"/>
      <c r="D496" s="12" t="s">
        <v>285</v>
      </c>
      <c r="E496" s="12" t="s">
        <v>300</v>
      </c>
      <c r="F496" s="46" t="s">
        <v>503</v>
      </c>
      <c r="G496" s="12">
        <v>610</v>
      </c>
      <c r="H496" s="12"/>
      <c r="I496" s="144">
        <f t="shared" si="75"/>
        <v>1810.9</v>
      </c>
      <c r="J496" s="144">
        <f t="shared" si="75"/>
        <v>1810.9</v>
      </c>
      <c r="K496" s="144">
        <f t="shared" si="70"/>
        <v>100</v>
      </c>
      <c r="L496" s="144">
        <f t="shared" si="71"/>
        <v>0</v>
      </c>
    </row>
    <row r="497" spans="2:12" ht="12.75">
      <c r="B497" s="43" t="s">
        <v>313</v>
      </c>
      <c r="C497" s="29"/>
      <c r="D497" s="12" t="s">
        <v>285</v>
      </c>
      <c r="E497" s="12" t="s">
        <v>300</v>
      </c>
      <c r="F497" s="46" t="s">
        <v>503</v>
      </c>
      <c r="G497" s="12">
        <v>610</v>
      </c>
      <c r="H497" s="12" t="s">
        <v>37</v>
      </c>
      <c r="I497" s="145">
        <v>1810.9</v>
      </c>
      <c r="J497" s="144">
        <v>1810.9</v>
      </c>
      <c r="K497" s="144">
        <f t="shared" si="70"/>
        <v>100</v>
      </c>
      <c r="L497" s="144">
        <f t="shared" si="71"/>
        <v>0</v>
      </c>
    </row>
    <row r="498" spans="2:12" ht="76.5">
      <c r="B498" s="43" t="s">
        <v>256</v>
      </c>
      <c r="C498" s="29"/>
      <c r="D498" s="12" t="s">
        <v>285</v>
      </c>
      <c r="E498" s="12" t="s">
        <v>300</v>
      </c>
      <c r="F498" s="46" t="s">
        <v>504</v>
      </c>
      <c r="G498" s="12"/>
      <c r="H498" s="12"/>
      <c r="I498" s="144">
        <f aca="true" t="shared" si="76" ref="I498:J500">I499</f>
        <v>57101.9</v>
      </c>
      <c r="J498" s="144">
        <f t="shared" si="76"/>
        <v>57101.9</v>
      </c>
      <c r="K498" s="144">
        <f t="shared" si="70"/>
        <v>100</v>
      </c>
      <c r="L498" s="144">
        <f t="shared" si="71"/>
        <v>0</v>
      </c>
    </row>
    <row r="499" spans="2:12" ht="12.75">
      <c r="B499" s="13" t="s">
        <v>140</v>
      </c>
      <c r="C499" s="29"/>
      <c r="D499" s="12" t="s">
        <v>285</v>
      </c>
      <c r="E499" s="12" t="s">
        <v>300</v>
      </c>
      <c r="F499" s="46" t="s">
        <v>504</v>
      </c>
      <c r="G499" s="12" t="s">
        <v>141</v>
      </c>
      <c r="H499" s="12"/>
      <c r="I499" s="144">
        <f t="shared" si="76"/>
        <v>57101.9</v>
      </c>
      <c r="J499" s="144">
        <f t="shared" si="76"/>
        <v>57101.9</v>
      </c>
      <c r="K499" s="144">
        <f t="shared" si="70"/>
        <v>100</v>
      </c>
      <c r="L499" s="144">
        <f t="shared" si="71"/>
        <v>0</v>
      </c>
    </row>
    <row r="500" spans="2:12" ht="12.75">
      <c r="B500" s="13" t="s">
        <v>293</v>
      </c>
      <c r="C500" s="29"/>
      <c r="D500" s="12" t="s">
        <v>285</v>
      </c>
      <c r="E500" s="12" t="s">
        <v>300</v>
      </c>
      <c r="F500" s="46" t="s">
        <v>504</v>
      </c>
      <c r="G500" s="12">
        <v>610</v>
      </c>
      <c r="H500" s="12"/>
      <c r="I500" s="144">
        <f t="shared" si="76"/>
        <v>57101.9</v>
      </c>
      <c r="J500" s="144">
        <f t="shared" si="76"/>
        <v>57101.9</v>
      </c>
      <c r="K500" s="144">
        <f t="shared" si="70"/>
        <v>100</v>
      </c>
      <c r="L500" s="144">
        <f t="shared" si="71"/>
        <v>0</v>
      </c>
    </row>
    <row r="501" spans="2:12" ht="12.75">
      <c r="B501" s="43" t="s">
        <v>313</v>
      </c>
      <c r="C501" s="29"/>
      <c r="D501" s="12" t="s">
        <v>285</v>
      </c>
      <c r="E501" s="12" t="s">
        <v>300</v>
      </c>
      <c r="F501" s="46" t="s">
        <v>504</v>
      </c>
      <c r="G501" s="12">
        <v>610</v>
      </c>
      <c r="H501" s="12" t="s">
        <v>37</v>
      </c>
      <c r="I501" s="145">
        <v>57101.9</v>
      </c>
      <c r="J501" s="144">
        <v>57101.9</v>
      </c>
      <c r="K501" s="144">
        <f t="shared" si="70"/>
        <v>100</v>
      </c>
      <c r="L501" s="144">
        <f t="shared" si="71"/>
        <v>0</v>
      </c>
    </row>
    <row r="502" spans="2:12" ht="38.25">
      <c r="B502" s="41" t="s">
        <v>449</v>
      </c>
      <c r="C502" s="29"/>
      <c r="D502" s="12" t="s">
        <v>285</v>
      </c>
      <c r="E502" s="12" t="s">
        <v>300</v>
      </c>
      <c r="F502" s="46" t="s">
        <v>508</v>
      </c>
      <c r="G502" s="12"/>
      <c r="H502" s="12"/>
      <c r="I502" s="144">
        <f aca="true" t="shared" si="77" ref="I502:J504">I503</f>
        <v>12970.7</v>
      </c>
      <c r="J502" s="144">
        <f t="shared" si="77"/>
        <v>12970.7</v>
      </c>
      <c r="K502" s="144">
        <f t="shared" si="70"/>
        <v>100</v>
      </c>
      <c r="L502" s="144">
        <f t="shared" si="71"/>
        <v>0</v>
      </c>
    </row>
    <row r="503" spans="2:12" ht="12.75">
      <c r="B503" s="13" t="s">
        <v>140</v>
      </c>
      <c r="C503" s="29"/>
      <c r="D503" s="12" t="s">
        <v>285</v>
      </c>
      <c r="E503" s="12" t="s">
        <v>300</v>
      </c>
      <c r="F503" s="46" t="s">
        <v>508</v>
      </c>
      <c r="G503" s="12" t="s">
        <v>141</v>
      </c>
      <c r="H503" s="12"/>
      <c r="I503" s="144">
        <f t="shared" si="77"/>
        <v>12970.7</v>
      </c>
      <c r="J503" s="144">
        <f t="shared" si="77"/>
        <v>12970.7</v>
      </c>
      <c r="K503" s="144">
        <f t="shared" si="70"/>
        <v>100</v>
      </c>
      <c r="L503" s="144">
        <f t="shared" si="71"/>
        <v>0</v>
      </c>
    </row>
    <row r="504" spans="2:12" ht="12.75">
      <c r="B504" s="13" t="s">
        <v>293</v>
      </c>
      <c r="C504" s="29"/>
      <c r="D504" s="12" t="s">
        <v>285</v>
      </c>
      <c r="E504" s="12" t="s">
        <v>300</v>
      </c>
      <c r="F504" s="46" t="s">
        <v>508</v>
      </c>
      <c r="G504" s="12">
        <v>610</v>
      </c>
      <c r="H504" s="12"/>
      <c r="I504" s="144">
        <f t="shared" si="77"/>
        <v>12970.7</v>
      </c>
      <c r="J504" s="144">
        <f t="shared" si="77"/>
        <v>12970.7</v>
      </c>
      <c r="K504" s="144">
        <f t="shared" si="70"/>
        <v>100</v>
      </c>
      <c r="L504" s="144">
        <f t="shared" si="71"/>
        <v>0</v>
      </c>
    </row>
    <row r="505" spans="2:12" ht="12.75">
      <c r="B505" s="13" t="s">
        <v>375</v>
      </c>
      <c r="C505" s="29"/>
      <c r="D505" s="12" t="s">
        <v>285</v>
      </c>
      <c r="E505" s="12" t="s">
        <v>300</v>
      </c>
      <c r="F505" s="46" t="s">
        <v>508</v>
      </c>
      <c r="G505" s="12">
        <v>610</v>
      </c>
      <c r="H505" s="12">
        <v>2</v>
      </c>
      <c r="I505" s="145">
        <v>12970.7</v>
      </c>
      <c r="J505" s="144">
        <v>12970.7</v>
      </c>
      <c r="K505" s="144">
        <f t="shared" si="70"/>
        <v>100</v>
      </c>
      <c r="L505" s="144">
        <f t="shared" si="71"/>
        <v>0</v>
      </c>
    </row>
    <row r="506" spans="2:12" ht="38.25">
      <c r="B506" s="41" t="s">
        <v>450</v>
      </c>
      <c r="C506" s="29"/>
      <c r="D506" s="12" t="s">
        <v>285</v>
      </c>
      <c r="E506" s="12" t="s">
        <v>300</v>
      </c>
      <c r="F506" s="46" t="s">
        <v>509</v>
      </c>
      <c r="G506" s="12"/>
      <c r="H506" s="12"/>
      <c r="I506" s="144">
        <f aca="true" t="shared" si="78" ref="I506:J508">I507</f>
        <v>72.3</v>
      </c>
      <c r="J506" s="144">
        <f t="shared" si="78"/>
        <v>72.3</v>
      </c>
      <c r="K506" s="144">
        <f t="shared" si="70"/>
        <v>100</v>
      </c>
      <c r="L506" s="144">
        <f t="shared" si="71"/>
        <v>0</v>
      </c>
    </row>
    <row r="507" spans="2:12" ht="12.75">
      <c r="B507" s="13" t="s">
        <v>140</v>
      </c>
      <c r="C507" s="29"/>
      <c r="D507" s="12" t="s">
        <v>285</v>
      </c>
      <c r="E507" s="12" t="s">
        <v>300</v>
      </c>
      <c r="F507" s="46" t="s">
        <v>509</v>
      </c>
      <c r="G507" s="12" t="s">
        <v>141</v>
      </c>
      <c r="H507" s="12"/>
      <c r="I507" s="144">
        <f t="shared" si="78"/>
        <v>72.3</v>
      </c>
      <c r="J507" s="144">
        <f t="shared" si="78"/>
        <v>72.3</v>
      </c>
      <c r="K507" s="144">
        <f t="shared" si="70"/>
        <v>100</v>
      </c>
      <c r="L507" s="144">
        <f t="shared" si="71"/>
        <v>0</v>
      </c>
    </row>
    <row r="508" spans="2:12" ht="12.75">
      <c r="B508" s="13" t="s">
        <v>293</v>
      </c>
      <c r="C508" s="29"/>
      <c r="D508" s="12" t="s">
        <v>285</v>
      </c>
      <c r="E508" s="12" t="s">
        <v>300</v>
      </c>
      <c r="F508" s="46" t="s">
        <v>509</v>
      </c>
      <c r="G508" s="12">
        <v>610</v>
      </c>
      <c r="H508" s="12"/>
      <c r="I508" s="144">
        <f t="shared" si="78"/>
        <v>72.3</v>
      </c>
      <c r="J508" s="144">
        <f t="shared" si="78"/>
        <v>72.3</v>
      </c>
      <c r="K508" s="144">
        <f t="shared" si="70"/>
        <v>100</v>
      </c>
      <c r="L508" s="144">
        <f t="shared" si="71"/>
        <v>0</v>
      </c>
    </row>
    <row r="509" spans="2:12" ht="12.75">
      <c r="B509" s="13" t="s">
        <v>375</v>
      </c>
      <c r="C509" s="29"/>
      <c r="D509" s="12" t="s">
        <v>285</v>
      </c>
      <c r="E509" s="12" t="s">
        <v>300</v>
      </c>
      <c r="F509" s="46" t="s">
        <v>509</v>
      </c>
      <c r="G509" s="12">
        <v>610</v>
      </c>
      <c r="H509" s="12">
        <v>2</v>
      </c>
      <c r="I509" s="145">
        <v>72.3</v>
      </c>
      <c r="J509" s="144">
        <v>72.3</v>
      </c>
      <c r="K509" s="144">
        <f t="shared" si="70"/>
        <v>100</v>
      </c>
      <c r="L509" s="144">
        <f t="shared" si="71"/>
        <v>0</v>
      </c>
    </row>
    <row r="510" spans="2:12" ht="38.25">
      <c r="B510" s="81" t="s">
        <v>123</v>
      </c>
      <c r="C510" s="88"/>
      <c r="D510" s="89" t="s">
        <v>285</v>
      </c>
      <c r="E510" s="89" t="s">
        <v>300</v>
      </c>
      <c r="F510" s="150" t="s">
        <v>510</v>
      </c>
      <c r="G510" s="89"/>
      <c r="H510" s="89"/>
      <c r="I510" s="144">
        <f aca="true" t="shared" si="79" ref="I510:J513">I511</f>
        <v>10772.5</v>
      </c>
      <c r="J510" s="144">
        <f t="shared" si="79"/>
        <v>10772.5</v>
      </c>
      <c r="K510" s="144">
        <f t="shared" si="70"/>
        <v>100</v>
      </c>
      <c r="L510" s="144">
        <f t="shared" si="71"/>
        <v>0</v>
      </c>
    </row>
    <row r="511" spans="2:12" ht="12.75">
      <c r="B511" s="90" t="s">
        <v>140</v>
      </c>
      <c r="C511" s="88"/>
      <c r="D511" s="89" t="s">
        <v>285</v>
      </c>
      <c r="E511" s="89" t="s">
        <v>300</v>
      </c>
      <c r="F511" s="150" t="s">
        <v>510</v>
      </c>
      <c r="G511" s="89" t="s">
        <v>141</v>
      </c>
      <c r="H511" s="89"/>
      <c r="I511" s="144">
        <f t="shared" si="79"/>
        <v>10772.5</v>
      </c>
      <c r="J511" s="144">
        <f t="shared" si="79"/>
        <v>10772.5</v>
      </c>
      <c r="K511" s="144">
        <f t="shared" si="70"/>
        <v>100</v>
      </c>
      <c r="L511" s="144">
        <f t="shared" si="71"/>
        <v>0</v>
      </c>
    </row>
    <row r="512" spans="2:12" ht="12.75">
      <c r="B512" s="90" t="s">
        <v>293</v>
      </c>
      <c r="C512" s="88"/>
      <c r="D512" s="89" t="s">
        <v>285</v>
      </c>
      <c r="E512" s="89" t="s">
        <v>300</v>
      </c>
      <c r="F512" s="150" t="s">
        <v>510</v>
      </c>
      <c r="G512" s="89">
        <v>610</v>
      </c>
      <c r="H512" s="89"/>
      <c r="I512" s="144">
        <f t="shared" si="79"/>
        <v>10772.5</v>
      </c>
      <c r="J512" s="144">
        <f t="shared" si="79"/>
        <v>10772.5</v>
      </c>
      <c r="K512" s="144">
        <f t="shared" si="70"/>
        <v>100</v>
      </c>
      <c r="L512" s="144">
        <f t="shared" si="71"/>
        <v>0</v>
      </c>
    </row>
    <row r="513" spans="2:12" ht="12.75">
      <c r="B513" s="90" t="s">
        <v>293</v>
      </c>
      <c r="C513" s="88"/>
      <c r="D513" s="89" t="s">
        <v>285</v>
      </c>
      <c r="E513" s="89" t="s">
        <v>300</v>
      </c>
      <c r="F513" s="150" t="s">
        <v>510</v>
      </c>
      <c r="G513" s="89">
        <v>610</v>
      </c>
      <c r="H513" s="89"/>
      <c r="I513" s="144">
        <f t="shared" si="79"/>
        <v>10772.5</v>
      </c>
      <c r="J513" s="144">
        <f t="shared" si="79"/>
        <v>10772.5</v>
      </c>
      <c r="K513" s="144">
        <f t="shared" si="70"/>
        <v>100</v>
      </c>
      <c r="L513" s="144">
        <f t="shared" si="71"/>
        <v>0</v>
      </c>
    </row>
    <row r="514" spans="2:12" ht="12.75">
      <c r="B514" s="90" t="s">
        <v>375</v>
      </c>
      <c r="C514" s="88"/>
      <c r="D514" s="89" t="s">
        <v>285</v>
      </c>
      <c r="E514" s="89" t="s">
        <v>300</v>
      </c>
      <c r="F514" s="150" t="s">
        <v>510</v>
      </c>
      <c r="G514" s="89">
        <v>610</v>
      </c>
      <c r="H514" s="89" t="s">
        <v>316</v>
      </c>
      <c r="I514" s="158">
        <v>10772.5</v>
      </c>
      <c r="J514" s="144">
        <v>10772.5</v>
      </c>
      <c r="K514" s="144">
        <f t="shared" si="70"/>
        <v>100</v>
      </c>
      <c r="L514" s="144">
        <f t="shared" si="71"/>
        <v>0</v>
      </c>
    </row>
    <row r="515" spans="2:12" ht="51">
      <c r="B515" s="81" t="s">
        <v>111</v>
      </c>
      <c r="C515" s="151"/>
      <c r="D515" s="152" t="s">
        <v>285</v>
      </c>
      <c r="E515" s="152" t="s">
        <v>300</v>
      </c>
      <c r="F515" s="150" t="s">
        <v>505</v>
      </c>
      <c r="G515" s="152"/>
      <c r="H515" s="152"/>
      <c r="I515" s="144">
        <f aca="true" t="shared" si="80" ref="I515:J517">I516</f>
        <v>3379.3</v>
      </c>
      <c r="J515" s="144">
        <f t="shared" si="80"/>
        <v>3379.2</v>
      </c>
      <c r="K515" s="144">
        <f t="shared" si="70"/>
        <v>99.99704080726777</v>
      </c>
      <c r="L515" s="144">
        <f t="shared" si="71"/>
        <v>0.1000000000003638</v>
      </c>
    </row>
    <row r="516" spans="2:12" ht="12.75">
      <c r="B516" s="153" t="s">
        <v>140</v>
      </c>
      <c r="C516" s="151"/>
      <c r="D516" s="152" t="s">
        <v>285</v>
      </c>
      <c r="E516" s="152" t="s">
        <v>300</v>
      </c>
      <c r="F516" s="150" t="s">
        <v>505</v>
      </c>
      <c r="G516" s="152" t="s">
        <v>141</v>
      </c>
      <c r="H516" s="152"/>
      <c r="I516" s="144">
        <f t="shared" si="80"/>
        <v>3379.3</v>
      </c>
      <c r="J516" s="144">
        <f t="shared" si="80"/>
        <v>3379.2</v>
      </c>
      <c r="K516" s="144">
        <f t="shared" si="70"/>
        <v>99.99704080726777</v>
      </c>
      <c r="L516" s="144">
        <f t="shared" si="71"/>
        <v>0.1000000000003638</v>
      </c>
    </row>
    <row r="517" spans="2:12" ht="12.75">
      <c r="B517" s="153" t="s">
        <v>293</v>
      </c>
      <c r="C517" s="151"/>
      <c r="D517" s="152" t="s">
        <v>285</v>
      </c>
      <c r="E517" s="152" t="s">
        <v>300</v>
      </c>
      <c r="F517" s="150" t="s">
        <v>505</v>
      </c>
      <c r="G517" s="152">
        <v>610</v>
      </c>
      <c r="H517" s="152"/>
      <c r="I517" s="144">
        <f t="shared" si="80"/>
        <v>3379.3</v>
      </c>
      <c r="J517" s="144">
        <f t="shared" si="80"/>
        <v>3379.2</v>
      </c>
      <c r="K517" s="144">
        <f t="shared" si="70"/>
        <v>99.99704080726777</v>
      </c>
      <c r="L517" s="144">
        <f t="shared" si="71"/>
        <v>0.1000000000003638</v>
      </c>
    </row>
    <row r="518" spans="2:12" ht="12.75">
      <c r="B518" s="153" t="s">
        <v>313</v>
      </c>
      <c r="C518" s="151"/>
      <c r="D518" s="152" t="s">
        <v>285</v>
      </c>
      <c r="E518" s="152" t="s">
        <v>300</v>
      </c>
      <c r="F518" s="150" t="s">
        <v>505</v>
      </c>
      <c r="G518" s="152">
        <v>610</v>
      </c>
      <c r="H518" s="152" t="s">
        <v>37</v>
      </c>
      <c r="I518" s="158">
        <v>3379.3</v>
      </c>
      <c r="J518" s="144">
        <v>3379.2</v>
      </c>
      <c r="K518" s="144">
        <f t="shared" si="70"/>
        <v>99.99704080726777</v>
      </c>
      <c r="L518" s="144">
        <f t="shared" si="71"/>
        <v>0.1000000000003638</v>
      </c>
    </row>
    <row r="519" spans="2:12" ht="51">
      <c r="B519" s="81" t="s">
        <v>482</v>
      </c>
      <c r="C519" s="151"/>
      <c r="D519" s="152" t="s">
        <v>285</v>
      </c>
      <c r="E519" s="152" t="s">
        <v>300</v>
      </c>
      <c r="F519" s="150" t="s">
        <v>168</v>
      </c>
      <c r="G519" s="152"/>
      <c r="H519" s="152"/>
      <c r="I519" s="144">
        <f aca="true" t="shared" si="81" ref="I519:J521">I520</f>
        <v>3860.5</v>
      </c>
      <c r="J519" s="144">
        <f t="shared" si="81"/>
        <v>3860.5</v>
      </c>
      <c r="K519" s="144">
        <f t="shared" si="70"/>
        <v>100</v>
      </c>
      <c r="L519" s="144">
        <f t="shared" si="71"/>
        <v>0</v>
      </c>
    </row>
    <row r="520" spans="2:12" ht="12.75">
      <c r="B520" s="153" t="s">
        <v>140</v>
      </c>
      <c r="C520" s="151"/>
      <c r="D520" s="152" t="s">
        <v>285</v>
      </c>
      <c r="E520" s="152" t="s">
        <v>300</v>
      </c>
      <c r="F520" s="150" t="s">
        <v>168</v>
      </c>
      <c r="G520" s="152" t="s">
        <v>141</v>
      </c>
      <c r="H520" s="152"/>
      <c r="I520" s="144">
        <f t="shared" si="81"/>
        <v>3860.5</v>
      </c>
      <c r="J520" s="144">
        <f t="shared" si="81"/>
        <v>3860.5</v>
      </c>
      <c r="K520" s="144">
        <f t="shared" si="70"/>
        <v>100</v>
      </c>
      <c r="L520" s="144">
        <f t="shared" si="71"/>
        <v>0</v>
      </c>
    </row>
    <row r="521" spans="2:12" ht="12.75">
      <c r="B521" s="153" t="s">
        <v>293</v>
      </c>
      <c r="C521" s="151"/>
      <c r="D521" s="152" t="s">
        <v>285</v>
      </c>
      <c r="E521" s="152" t="s">
        <v>300</v>
      </c>
      <c r="F521" s="150" t="s">
        <v>168</v>
      </c>
      <c r="G521" s="152">
        <v>610</v>
      </c>
      <c r="H521" s="152"/>
      <c r="I521" s="144">
        <f t="shared" si="81"/>
        <v>3860.5</v>
      </c>
      <c r="J521" s="144">
        <f t="shared" si="81"/>
        <v>3860.5</v>
      </c>
      <c r="K521" s="144">
        <f t="shared" si="70"/>
        <v>100</v>
      </c>
      <c r="L521" s="144">
        <f t="shared" si="71"/>
        <v>0</v>
      </c>
    </row>
    <row r="522" spans="2:12" ht="12.75">
      <c r="B522" s="153" t="s">
        <v>375</v>
      </c>
      <c r="C522" s="151"/>
      <c r="D522" s="152" t="s">
        <v>285</v>
      </c>
      <c r="E522" s="152" t="s">
        <v>300</v>
      </c>
      <c r="F522" s="150" t="s">
        <v>168</v>
      </c>
      <c r="G522" s="152">
        <v>610</v>
      </c>
      <c r="H522" s="152">
        <v>2</v>
      </c>
      <c r="I522" s="158">
        <v>3860.5</v>
      </c>
      <c r="J522" s="144">
        <v>3860.5</v>
      </c>
      <c r="K522" s="144">
        <f t="shared" si="70"/>
        <v>100</v>
      </c>
      <c r="L522" s="144">
        <f t="shared" si="71"/>
        <v>0</v>
      </c>
    </row>
    <row r="523" spans="2:12" ht="25.5">
      <c r="B523" s="41" t="s">
        <v>43</v>
      </c>
      <c r="C523" s="29"/>
      <c r="D523" s="12" t="s">
        <v>285</v>
      </c>
      <c r="E523" s="40" t="s">
        <v>300</v>
      </c>
      <c r="F523" s="46" t="s">
        <v>42</v>
      </c>
      <c r="G523" s="12"/>
      <c r="H523" s="12"/>
      <c r="I523" s="144">
        <f>I524+I528</f>
        <v>2478</v>
      </c>
      <c r="J523" s="144">
        <f>J524+J528</f>
        <v>2478</v>
      </c>
      <c r="K523" s="144">
        <f t="shared" si="70"/>
        <v>100</v>
      </c>
      <c r="L523" s="144">
        <f t="shared" si="71"/>
        <v>0</v>
      </c>
    </row>
    <row r="524" spans="2:12" ht="38.25">
      <c r="B524" s="84" t="s">
        <v>483</v>
      </c>
      <c r="C524" s="29"/>
      <c r="D524" s="12" t="s">
        <v>285</v>
      </c>
      <c r="E524" s="40" t="s">
        <v>300</v>
      </c>
      <c r="F524" s="46" t="s">
        <v>457</v>
      </c>
      <c r="G524" s="12"/>
      <c r="H524" s="12"/>
      <c r="I524" s="144">
        <f aca="true" t="shared" si="82" ref="I524:J526">I525</f>
        <v>191.7</v>
      </c>
      <c r="J524" s="144">
        <f t="shared" si="82"/>
        <v>191.7</v>
      </c>
      <c r="K524" s="144">
        <f t="shared" si="70"/>
        <v>100</v>
      </c>
      <c r="L524" s="144">
        <f t="shared" si="71"/>
        <v>0</v>
      </c>
    </row>
    <row r="525" spans="2:12" ht="12.75">
      <c r="B525" s="13" t="s">
        <v>140</v>
      </c>
      <c r="C525" s="29"/>
      <c r="D525" s="12" t="s">
        <v>285</v>
      </c>
      <c r="E525" s="40" t="s">
        <v>300</v>
      </c>
      <c r="F525" s="46" t="s">
        <v>457</v>
      </c>
      <c r="G525" s="12" t="s">
        <v>141</v>
      </c>
      <c r="H525" s="12"/>
      <c r="I525" s="144">
        <f t="shared" si="82"/>
        <v>191.7</v>
      </c>
      <c r="J525" s="144">
        <f t="shared" si="82"/>
        <v>191.7</v>
      </c>
      <c r="K525" s="144">
        <f t="shared" si="70"/>
        <v>100</v>
      </c>
      <c r="L525" s="144">
        <f t="shared" si="71"/>
        <v>0</v>
      </c>
    </row>
    <row r="526" spans="2:12" ht="12.75">
      <c r="B526" s="13" t="s">
        <v>293</v>
      </c>
      <c r="C526" s="29"/>
      <c r="D526" s="12" t="s">
        <v>285</v>
      </c>
      <c r="E526" s="40" t="s">
        <v>300</v>
      </c>
      <c r="F526" s="46" t="s">
        <v>457</v>
      </c>
      <c r="G526" s="12">
        <v>610</v>
      </c>
      <c r="H526" s="12"/>
      <c r="I526" s="144">
        <f t="shared" si="82"/>
        <v>191.7</v>
      </c>
      <c r="J526" s="144">
        <f t="shared" si="82"/>
        <v>191.7</v>
      </c>
      <c r="K526" s="144">
        <f t="shared" si="70"/>
        <v>100</v>
      </c>
      <c r="L526" s="144">
        <f t="shared" si="71"/>
        <v>0</v>
      </c>
    </row>
    <row r="527" spans="2:12" ht="12.75">
      <c r="B527" s="13" t="s">
        <v>375</v>
      </c>
      <c r="C527" s="29"/>
      <c r="D527" s="12" t="s">
        <v>285</v>
      </c>
      <c r="E527" s="40" t="s">
        <v>300</v>
      </c>
      <c r="F527" s="46" t="s">
        <v>457</v>
      </c>
      <c r="G527" s="12">
        <v>610</v>
      </c>
      <c r="H527" s="12">
        <v>2</v>
      </c>
      <c r="I527" s="145">
        <v>191.7</v>
      </c>
      <c r="J527" s="144">
        <v>191.7</v>
      </c>
      <c r="K527" s="144">
        <f t="shared" si="70"/>
        <v>100</v>
      </c>
      <c r="L527" s="144">
        <f t="shared" si="71"/>
        <v>0</v>
      </c>
    </row>
    <row r="528" spans="2:12" ht="38.25">
      <c r="B528" s="81" t="s">
        <v>484</v>
      </c>
      <c r="C528" s="88"/>
      <c r="D528" s="89" t="s">
        <v>285</v>
      </c>
      <c r="E528" s="152" t="s">
        <v>300</v>
      </c>
      <c r="F528" s="150" t="s">
        <v>458</v>
      </c>
      <c r="G528" s="89"/>
      <c r="H528" s="89"/>
      <c r="I528" s="144">
        <f aca="true" t="shared" si="83" ref="I528:J530">I529</f>
        <v>2286.3</v>
      </c>
      <c r="J528" s="144">
        <f t="shared" si="83"/>
        <v>2286.3</v>
      </c>
      <c r="K528" s="144">
        <f t="shared" si="70"/>
        <v>100</v>
      </c>
      <c r="L528" s="144">
        <f t="shared" si="71"/>
        <v>0</v>
      </c>
    </row>
    <row r="529" spans="2:12" ht="12.75">
      <c r="B529" s="90" t="s">
        <v>140</v>
      </c>
      <c r="C529" s="88"/>
      <c r="D529" s="89" t="s">
        <v>285</v>
      </c>
      <c r="E529" s="152" t="s">
        <v>300</v>
      </c>
      <c r="F529" s="150" t="s">
        <v>458</v>
      </c>
      <c r="G529" s="89" t="s">
        <v>141</v>
      </c>
      <c r="H529" s="89"/>
      <c r="I529" s="144">
        <f t="shared" si="83"/>
        <v>2286.3</v>
      </c>
      <c r="J529" s="144">
        <f t="shared" si="83"/>
        <v>2286.3</v>
      </c>
      <c r="K529" s="144">
        <f t="shared" si="70"/>
        <v>100</v>
      </c>
      <c r="L529" s="144">
        <f t="shared" si="71"/>
        <v>0</v>
      </c>
    </row>
    <row r="530" spans="2:12" ht="12.75">
      <c r="B530" s="90" t="s">
        <v>293</v>
      </c>
      <c r="C530" s="88"/>
      <c r="D530" s="89" t="s">
        <v>285</v>
      </c>
      <c r="E530" s="152" t="s">
        <v>300</v>
      </c>
      <c r="F530" s="150" t="s">
        <v>458</v>
      </c>
      <c r="G530" s="89">
        <v>610</v>
      </c>
      <c r="H530" s="89"/>
      <c r="I530" s="144">
        <f t="shared" si="83"/>
        <v>2286.3</v>
      </c>
      <c r="J530" s="144">
        <f t="shared" si="83"/>
        <v>2286.3</v>
      </c>
      <c r="K530" s="144">
        <f t="shared" si="70"/>
        <v>100</v>
      </c>
      <c r="L530" s="144">
        <f t="shared" si="71"/>
        <v>0</v>
      </c>
    </row>
    <row r="531" spans="2:12" ht="12.75">
      <c r="B531" s="90" t="s">
        <v>375</v>
      </c>
      <c r="C531" s="88"/>
      <c r="D531" s="89" t="s">
        <v>285</v>
      </c>
      <c r="E531" s="152" t="s">
        <v>300</v>
      </c>
      <c r="F531" s="150" t="s">
        <v>458</v>
      </c>
      <c r="G531" s="89">
        <v>610</v>
      </c>
      <c r="H531" s="89">
        <v>2</v>
      </c>
      <c r="I531" s="158">
        <v>2286.3</v>
      </c>
      <c r="J531" s="144">
        <v>2286.3</v>
      </c>
      <c r="K531" s="144">
        <f t="shared" si="70"/>
        <v>100</v>
      </c>
      <c r="L531" s="144">
        <f t="shared" si="71"/>
        <v>0</v>
      </c>
    </row>
    <row r="532" spans="2:12" ht="12.75">
      <c r="B532" s="13" t="s">
        <v>63</v>
      </c>
      <c r="C532" s="29"/>
      <c r="D532" s="12" t="s">
        <v>285</v>
      </c>
      <c r="E532" s="12" t="s">
        <v>301</v>
      </c>
      <c r="F532" s="12"/>
      <c r="G532" s="12"/>
      <c r="H532" s="12"/>
      <c r="I532" s="144">
        <f>I533+I543+I548+I573+I632</f>
        <v>1256.8</v>
      </c>
      <c r="J532" s="144">
        <f>J533+J543+J548+J573+J632</f>
        <v>1239.9</v>
      </c>
      <c r="K532" s="144">
        <f t="shared" si="70"/>
        <v>98.65531508593254</v>
      </c>
      <c r="L532" s="144">
        <f t="shared" si="71"/>
        <v>16.899999999999864</v>
      </c>
    </row>
    <row r="533" spans="2:12" ht="25.5">
      <c r="B533" s="31" t="s">
        <v>441</v>
      </c>
      <c r="C533" s="42"/>
      <c r="D533" s="12" t="s">
        <v>285</v>
      </c>
      <c r="E533" s="12" t="s">
        <v>301</v>
      </c>
      <c r="F533" s="36" t="s">
        <v>638</v>
      </c>
      <c r="G533" s="27"/>
      <c r="H533" s="27"/>
      <c r="I533" s="144">
        <f>I534</f>
        <v>7</v>
      </c>
      <c r="J533" s="144">
        <f>J534</f>
        <v>7</v>
      </c>
      <c r="K533" s="144">
        <f t="shared" si="70"/>
        <v>100</v>
      </c>
      <c r="L533" s="144">
        <f t="shared" si="71"/>
        <v>0</v>
      </c>
    </row>
    <row r="534" spans="2:12" ht="25.5">
      <c r="B534" s="31" t="s">
        <v>639</v>
      </c>
      <c r="C534" s="42"/>
      <c r="D534" s="12" t="s">
        <v>285</v>
      </c>
      <c r="E534" s="12" t="s">
        <v>301</v>
      </c>
      <c r="F534" s="36" t="s">
        <v>637</v>
      </c>
      <c r="G534" s="27"/>
      <c r="H534" s="27"/>
      <c r="I534" s="144">
        <f>I535+I539</f>
        <v>7</v>
      </c>
      <c r="J534" s="144">
        <f>J535+J539</f>
        <v>7</v>
      </c>
      <c r="K534" s="144">
        <f t="shared" si="70"/>
        <v>100</v>
      </c>
      <c r="L534" s="144">
        <f t="shared" si="71"/>
        <v>0</v>
      </c>
    </row>
    <row r="535" spans="2:12" ht="38.25">
      <c r="B535" s="84" t="s">
        <v>145</v>
      </c>
      <c r="C535" s="42"/>
      <c r="D535" s="12" t="s">
        <v>285</v>
      </c>
      <c r="E535" s="12" t="s">
        <v>301</v>
      </c>
      <c r="F535" s="36" t="s">
        <v>636</v>
      </c>
      <c r="G535" s="27"/>
      <c r="H535" s="27"/>
      <c r="I535" s="144">
        <f aca="true" t="shared" si="84" ref="I535:J537">I536</f>
        <v>0.5</v>
      </c>
      <c r="J535" s="144">
        <f t="shared" si="84"/>
        <v>0.5</v>
      </c>
      <c r="K535" s="144">
        <f t="shared" si="70"/>
        <v>100</v>
      </c>
      <c r="L535" s="144">
        <f t="shared" si="71"/>
        <v>0</v>
      </c>
    </row>
    <row r="536" spans="2:12" ht="12.75">
      <c r="B536" s="16" t="s">
        <v>467</v>
      </c>
      <c r="C536" s="42"/>
      <c r="D536" s="12" t="s">
        <v>285</v>
      </c>
      <c r="E536" s="12" t="s">
        <v>301</v>
      </c>
      <c r="F536" s="36" t="s">
        <v>636</v>
      </c>
      <c r="G536" s="27">
        <v>200</v>
      </c>
      <c r="H536" s="27"/>
      <c r="I536" s="144">
        <f t="shared" si="84"/>
        <v>0.5</v>
      </c>
      <c r="J536" s="144">
        <f t="shared" si="84"/>
        <v>0.5</v>
      </c>
      <c r="K536" s="144">
        <f t="shared" si="70"/>
        <v>100</v>
      </c>
      <c r="L536" s="144">
        <f t="shared" si="71"/>
        <v>0</v>
      </c>
    </row>
    <row r="537" spans="2:12" ht="12.75">
      <c r="B537" s="16" t="s">
        <v>612</v>
      </c>
      <c r="C537" s="42"/>
      <c r="D537" s="12" t="s">
        <v>285</v>
      </c>
      <c r="E537" s="12" t="s">
        <v>301</v>
      </c>
      <c r="F537" s="36" t="s">
        <v>636</v>
      </c>
      <c r="G537" s="27">
        <v>240</v>
      </c>
      <c r="H537" s="27"/>
      <c r="I537" s="144">
        <f t="shared" si="84"/>
        <v>0.5</v>
      </c>
      <c r="J537" s="144">
        <f t="shared" si="84"/>
        <v>0.5</v>
      </c>
      <c r="K537" s="144">
        <f t="shared" si="70"/>
        <v>100</v>
      </c>
      <c r="L537" s="144">
        <f t="shared" si="71"/>
        <v>0</v>
      </c>
    </row>
    <row r="538" spans="2:12" ht="12.75">
      <c r="B538" s="13" t="s">
        <v>375</v>
      </c>
      <c r="C538" s="42"/>
      <c r="D538" s="12" t="s">
        <v>285</v>
      </c>
      <c r="E538" s="12" t="s">
        <v>301</v>
      </c>
      <c r="F538" s="36" t="s">
        <v>636</v>
      </c>
      <c r="G538" s="27">
        <v>240</v>
      </c>
      <c r="H538" s="27">
        <v>2</v>
      </c>
      <c r="I538" s="145">
        <v>0.5</v>
      </c>
      <c r="J538" s="144">
        <v>0.5</v>
      </c>
      <c r="K538" s="144">
        <f aca="true" t="shared" si="85" ref="K538:K601">J538/I538*100</f>
        <v>100</v>
      </c>
      <c r="L538" s="144">
        <f aca="true" t="shared" si="86" ref="L538:L601">I538-J538</f>
        <v>0</v>
      </c>
    </row>
    <row r="539" spans="2:12" ht="38.25">
      <c r="B539" s="84" t="s">
        <v>146</v>
      </c>
      <c r="C539" s="42"/>
      <c r="D539" s="12" t="s">
        <v>285</v>
      </c>
      <c r="E539" s="12" t="s">
        <v>301</v>
      </c>
      <c r="F539" s="36" t="s">
        <v>402</v>
      </c>
      <c r="G539" s="27"/>
      <c r="H539" s="27"/>
      <c r="I539" s="144">
        <f aca="true" t="shared" si="87" ref="I539:J541">I540</f>
        <v>6.5</v>
      </c>
      <c r="J539" s="144">
        <f t="shared" si="87"/>
        <v>6.5</v>
      </c>
      <c r="K539" s="144">
        <f t="shared" si="85"/>
        <v>100</v>
      </c>
      <c r="L539" s="144">
        <f t="shared" si="86"/>
        <v>0</v>
      </c>
    </row>
    <row r="540" spans="2:12" ht="12.75">
      <c r="B540" s="16" t="s">
        <v>467</v>
      </c>
      <c r="C540" s="42"/>
      <c r="D540" s="12" t="s">
        <v>285</v>
      </c>
      <c r="E540" s="12" t="s">
        <v>301</v>
      </c>
      <c r="F540" s="36" t="s">
        <v>402</v>
      </c>
      <c r="G540" s="27">
        <v>200</v>
      </c>
      <c r="H540" s="27"/>
      <c r="I540" s="144">
        <f t="shared" si="87"/>
        <v>6.5</v>
      </c>
      <c r="J540" s="144">
        <f t="shared" si="87"/>
        <v>6.5</v>
      </c>
      <c r="K540" s="144">
        <f t="shared" si="85"/>
        <v>100</v>
      </c>
      <c r="L540" s="144">
        <f t="shared" si="86"/>
        <v>0</v>
      </c>
    </row>
    <row r="541" spans="2:12" ht="12.75">
      <c r="B541" s="16" t="s">
        <v>612</v>
      </c>
      <c r="C541" s="42"/>
      <c r="D541" s="12" t="s">
        <v>285</v>
      </c>
      <c r="E541" s="12" t="s">
        <v>301</v>
      </c>
      <c r="F541" s="36" t="s">
        <v>402</v>
      </c>
      <c r="G541" s="27">
        <v>240</v>
      </c>
      <c r="H541" s="27"/>
      <c r="I541" s="144">
        <f t="shared" si="87"/>
        <v>6.5</v>
      </c>
      <c r="J541" s="144">
        <f t="shared" si="87"/>
        <v>6.5</v>
      </c>
      <c r="K541" s="144">
        <f t="shared" si="85"/>
        <v>100</v>
      </c>
      <c r="L541" s="144">
        <f t="shared" si="86"/>
        <v>0</v>
      </c>
    </row>
    <row r="542" spans="2:12" ht="12.75">
      <c r="B542" s="13" t="s">
        <v>375</v>
      </c>
      <c r="C542" s="42"/>
      <c r="D542" s="12" t="s">
        <v>285</v>
      </c>
      <c r="E542" s="12" t="s">
        <v>301</v>
      </c>
      <c r="F542" s="36" t="s">
        <v>402</v>
      </c>
      <c r="G542" s="27">
        <v>240</v>
      </c>
      <c r="H542" s="27">
        <v>2</v>
      </c>
      <c r="I542" s="145">
        <v>6.5</v>
      </c>
      <c r="J542" s="144">
        <v>6.5</v>
      </c>
      <c r="K542" s="144">
        <f t="shared" si="85"/>
        <v>100</v>
      </c>
      <c r="L542" s="144">
        <f t="shared" si="86"/>
        <v>0</v>
      </c>
    </row>
    <row r="543" spans="2:12" ht="25.5">
      <c r="B543" s="13" t="s">
        <v>635</v>
      </c>
      <c r="C543" s="42"/>
      <c r="D543" s="12" t="s">
        <v>285</v>
      </c>
      <c r="E543" s="12" t="s">
        <v>301</v>
      </c>
      <c r="F543" s="36" t="s">
        <v>634</v>
      </c>
      <c r="G543" s="27"/>
      <c r="H543" s="27"/>
      <c r="I543" s="144">
        <f aca="true" t="shared" si="88" ref="I543:J546">I544</f>
        <v>29</v>
      </c>
      <c r="J543" s="144">
        <f t="shared" si="88"/>
        <v>28.9</v>
      </c>
      <c r="K543" s="144">
        <f t="shared" si="85"/>
        <v>99.6551724137931</v>
      </c>
      <c r="L543" s="144">
        <f t="shared" si="86"/>
        <v>0.10000000000000142</v>
      </c>
    </row>
    <row r="544" spans="2:12" ht="38.25">
      <c r="B544" s="81" t="s">
        <v>476</v>
      </c>
      <c r="C544" s="42"/>
      <c r="D544" s="12" t="s">
        <v>285</v>
      </c>
      <c r="E544" s="12" t="s">
        <v>301</v>
      </c>
      <c r="F544" s="36" t="s">
        <v>129</v>
      </c>
      <c r="G544" s="27"/>
      <c r="H544" s="27"/>
      <c r="I544" s="144">
        <f t="shared" si="88"/>
        <v>29</v>
      </c>
      <c r="J544" s="144">
        <f t="shared" si="88"/>
        <v>28.9</v>
      </c>
      <c r="K544" s="144">
        <f t="shared" si="85"/>
        <v>99.6551724137931</v>
      </c>
      <c r="L544" s="144">
        <f t="shared" si="86"/>
        <v>0.10000000000000142</v>
      </c>
    </row>
    <row r="545" spans="2:12" ht="12.75">
      <c r="B545" s="13" t="s">
        <v>140</v>
      </c>
      <c r="C545" s="42"/>
      <c r="D545" s="12" t="s">
        <v>285</v>
      </c>
      <c r="E545" s="12" t="s">
        <v>301</v>
      </c>
      <c r="F545" s="36" t="s">
        <v>129</v>
      </c>
      <c r="G545" s="12" t="s">
        <v>141</v>
      </c>
      <c r="H545" s="12"/>
      <c r="I545" s="144">
        <f t="shared" si="88"/>
        <v>29</v>
      </c>
      <c r="J545" s="144">
        <f t="shared" si="88"/>
        <v>28.9</v>
      </c>
      <c r="K545" s="144">
        <f t="shared" si="85"/>
        <v>99.6551724137931</v>
      </c>
      <c r="L545" s="144">
        <f t="shared" si="86"/>
        <v>0.10000000000000142</v>
      </c>
    </row>
    <row r="546" spans="2:12" ht="12.75">
      <c r="B546" s="13" t="s">
        <v>293</v>
      </c>
      <c r="C546" s="42"/>
      <c r="D546" s="12" t="s">
        <v>285</v>
      </c>
      <c r="E546" s="12" t="s">
        <v>301</v>
      </c>
      <c r="F546" s="36" t="s">
        <v>129</v>
      </c>
      <c r="G546" s="12">
        <v>610</v>
      </c>
      <c r="H546" s="12"/>
      <c r="I546" s="144">
        <f t="shared" si="88"/>
        <v>29</v>
      </c>
      <c r="J546" s="144">
        <f t="shared" si="88"/>
        <v>28.9</v>
      </c>
      <c r="K546" s="144">
        <f t="shared" si="85"/>
        <v>99.6551724137931</v>
      </c>
      <c r="L546" s="144">
        <f t="shared" si="86"/>
        <v>0.10000000000000142</v>
      </c>
    </row>
    <row r="547" spans="2:12" ht="12.75">
      <c r="B547" s="13" t="s">
        <v>375</v>
      </c>
      <c r="C547" s="42"/>
      <c r="D547" s="12" t="s">
        <v>285</v>
      </c>
      <c r="E547" s="12" t="s">
        <v>301</v>
      </c>
      <c r="F547" s="36" t="s">
        <v>129</v>
      </c>
      <c r="G547" s="12">
        <v>610</v>
      </c>
      <c r="H547" s="12">
        <v>2</v>
      </c>
      <c r="I547" s="145">
        <v>29</v>
      </c>
      <c r="J547" s="144">
        <v>28.9</v>
      </c>
      <c r="K547" s="144">
        <f t="shared" si="85"/>
        <v>99.6551724137931</v>
      </c>
      <c r="L547" s="144">
        <f t="shared" si="86"/>
        <v>0.10000000000000142</v>
      </c>
    </row>
    <row r="548" spans="2:12" ht="12.75">
      <c r="B548" s="31" t="s">
        <v>407</v>
      </c>
      <c r="C548" s="29"/>
      <c r="D548" s="12" t="s">
        <v>285</v>
      </c>
      <c r="E548" s="12" t="s">
        <v>301</v>
      </c>
      <c r="F548" s="36" t="s">
        <v>406</v>
      </c>
      <c r="G548" s="12"/>
      <c r="H548" s="12"/>
      <c r="I548" s="144">
        <f>I549+I553+I557+I561+I565+I569</f>
        <v>1061.3</v>
      </c>
      <c r="J548" s="144">
        <f>J549+J553+J557+J561+J565+J569</f>
        <v>1055.6</v>
      </c>
      <c r="K548" s="144">
        <f t="shared" si="85"/>
        <v>99.46292283049091</v>
      </c>
      <c r="L548" s="144">
        <f t="shared" si="86"/>
        <v>5.7000000000000455</v>
      </c>
    </row>
    <row r="549" spans="2:12" ht="25.5">
      <c r="B549" s="31" t="s">
        <v>52</v>
      </c>
      <c r="C549" s="29"/>
      <c r="D549" s="12" t="s">
        <v>285</v>
      </c>
      <c r="E549" s="12" t="s">
        <v>301</v>
      </c>
      <c r="F549" s="36" t="s">
        <v>48</v>
      </c>
      <c r="G549" s="12"/>
      <c r="H549" s="12"/>
      <c r="I549" s="144">
        <f aca="true" t="shared" si="89" ref="I549:J551">I550</f>
        <v>110.1</v>
      </c>
      <c r="J549" s="144">
        <f t="shared" si="89"/>
        <v>110.1</v>
      </c>
      <c r="K549" s="144">
        <f t="shared" si="85"/>
        <v>100</v>
      </c>
      <c r="L549" s="144">
        <f t="shared" si="86"/>
        <v>0</v>
      </c>
    </row>
    <row r="550" spans="2:12" ht="12.75">
      <c r="B550" s="13" t="s">
        <v>140</v>
      </c>
      <c r="C550" s="29"/>
      <c r="D550" s="12" t="s">
        <v>285</v>
      </c>
      <c r="E550" s="12" t="s">
        <v>301</v>
      </c>
      <c r="F550" s="36" t="s">
        <v>48</v>
      </c>
      <c r="G550" s="12" t="s">
        <v>141</v>
      </c>
      <c r="H550" s="12"/>
      <c r="I550" s="144">
        <f t="shared" si="89"/>
        <v>110.1</v>
      </c>
      <c r="J550" s="144">
        <f t="shared" si="89"/>
        <v>110.1</v>
      </c>
      <c r="K550" s="144">
        <f t="shared" si="85"/>
        <v>100</v>
      </c>
      <c r="L550" s="144">
        <f t="shared" si="86"/>
        <v>0</v>
      </c>
    </row>
    <row r="551" spans="2:12" ht="12.75">
      <c r="B551" s="13" t="s">
        <v>293</v>
      </c>
      <c r="C551" s="29"/>
      <c r="D551" s="12" t="s">
        <v>285</v>
      </c>
      <c r="E551" s="12" t="s">
        <v>301</v>
      </c>
      <c r="F551" s="36" t="s">
        <v>48</v>
      </c>
      <c r="G551" s="12">
        <v>610</v>
      </c>
      <c r="H551" s="12"/>
      <c r="I551" s="144">
        <f t="shared" si="89"/>
        <v>110.1</v>
      </c>
      <c r="J551" s="144">
        <f t="shared" si="89"/>
        <v>110.1</v>
      </c>
      <c r="K551" s="144">
        <f t="shared" si="85"/>
        <v>100</v>
      </c>
      <c r="L551" s="144">
        <f t="shared" si="86"/>
        <v>0</v>
      </c>
    </row>
    <row r="552" spans="2:12" ht="12.75">
      <c r="B552" s="13" t="s">
        <v>375</v>
      </c>
      <c r="C552" s="29"/>
      <c r="D552" s="12" t="s">
        <v>285</v>
      </c>
      <c r="E552" s="12" t="s">
        <v>301</v>
      </c>
      <c r="F552" s="36" t="s">
        <v>48</v>
      </c>
      <c r="G552" s="12">
        <v>610</v>
      </c>
      <c r="H552" s="12">
        <v>2</v>
      </c>
      <c r="I552" s="145">
        <v>110.1</v>
      </c>
      <c r="J552" s="144">
        <v>110.1</v>
      </c>
      <c r="K552" s="144">
        <f t="shared" si="85"/>
        <v>100</v>
      </c>
      <c r="L552" s="144">
        <f t="shared" si="86"/>
        <v>0</v>
      </c>
    </row>
    <row r="553" spans="2:12" ht="25.5">
      <c r="B553" s="31" t="s">
        <v>53</v>
      </c>
      <c r="C553" s="29"/>
      <c r="D553" s="12" t="s">
        <v>285</v>
      </c>
      <c r="E553" s="12" t="s">
        <v>301</v>
      </c>
      <c r="F553" s="36" t="s">
        <v>49</v>
      </c>
      <c r="G553" s="12"/>
      <c r="H553" s="12"/>
      <c r="I553" s="144">
        <f aca="true" t="shared" si="90" ref="I553:J555">I554</f>
        <v>793.8</v>
      </c>
      <c r="J553" s="144">
        <f t="shared" si="90"/>
        <v>793.8</v>
      </c>
      <c r="K553" s="144">
        <f t="shared" si="85"/>
        <v>100</v>
      </c>
      <c r="L553" s="144">
        <f t="shared" si="86"/>
        <v>0</v>
      </c>
    </row>
    <row r="554" spans="2:12" ht="12.75">
      <c r="B554" s="13" t="s">
        <v>140</v>
      </c>
      <c r="C554" s="29"/>
      <c r="D554" s="12" t="s">
        <v>285</v>
      </c>
      <c r="E554" s="12" t="s">
        <v>301</v>
      </c>
      <c r="F554" s="36" t="s">
        <v>49</v>
      </c>
      <c r="G554" s="12" t="s">
        <v>141</v>
      </c>
      <c r="H554" s="12"/>
      <c r="I554" s="144">
        <f t="shared" si="90"/>
        <v>793.8</v>
      </c>
      <c r="J554" s="144">
        <f t="shared" si="90"/>
        <v>793.8</v>
      </c>
      <c r="K554" s="144">
        <f t="shared" si="85"/>
        <v>100</v>
      </c>
      <c r="L554" s="144">
        <f t="shared" si="86"/>
        <v>0</v>
      </c>
    </row>
    <row r="555" spans="2:12" ht="12.75">
      <c r="B555" s="13" t="s">
        <v>293</v>
      </c>
      <c r="C555" s="29"/>
      <c r="D555" s="12" t="s">
        <v>285</v>
      </c>
      <c r="E555" s="12" t="s">
        <v>301</v>
      </c>
      <c r="F555" s="36" t="s">
        <v>49</v>
      </c>
      <c r="G555" s="12">
        <v>610</v>
      </c>
      <c r="H555" s="12"/>
      <c r="I555" s="144">
        <f t="shared" si="90"/>
        <v>793.8</v>
      </c>
      <c r="J555" s="144">
        <f t="shared" si="90"/>
        <v>793.8</v>
      </c>
      <c r="K555" s="144">
        <f t="shared" si="85"/>
        <v>100</v>
      </c>
      <c r="L555" s="144">
        <f t="shared" si="86"/>
        <v>0</v>
      </c>
    </row>
    <row r="556" spans="2:12" ht="12.75">
      <c r="B556" s="13" t="s">
        <v>375</v>
      </c>
      <c r="C556" s="29"/>
      <c r="D556" s="12" t="s">
        <v>285</v>
      </c>
      <c r="E556" s="12" t="s">
        <v>301</v>
      </c>
      <c r="F556" s="36" t="s">
        <v>49</v>
      </c>
      <c r="G556" s="12">
        <v>610</v>
      </c>
      <c r="H556" s="12">
        <v>2</v>
      </c>
      <c r="I556" s="145">
        <v>793.8</v>
      </c>
      <c r="J556" s="144">
        <v>793.8</v>
      </c>
      <c r="K556" s="144">
        <f t="shared" si="85"/>
        <v>100</v>
      </c>
      <c r="L556" s="144">
        <f t="shared" si="86"/>
        <v>0</v>
      </c>
    </row>
    <row r="557" spans="2:12" ht="38.25">
      <c r="B557" s="41" t="s">
        <v>615</v>
      </c>
      <c r="C557" s="78"/>
      <c r="D557" s="40" t="s">
        <v>285</v>
      </c>
      <c r="E557" s="40" t="s">
        <v>301</v>
      </c>
      <c r="F557" s="36" t="s">
        <v>614</v>
      </c>
      <c r="G557" s="53"/>
      <c r="H557" s="53"/>
      <c r="I557" s="144">
        <f aca="true" t="shared" si="91" ref="I557:J559">I558</f>
        <v>65.5</v>
      </c>
      <c r="J557" s="144">
        <f t="shared" si="91"/>
        <v>65.5</v>
      </c>
      <c r="K557" s="144">
        <f t="shared" si="85"/>
        <v>100</v>
      </c>
      <c r="L557" s="144">
        <f t="shared" si="86"/>
        <v>0</v>
      </c>
    </row>
    <row r="558" spans="2:12" ht="12.75">
      <c r="B558" s="41" t="s">
        <v>125</v>
      </c>
      <c r="C558" s="78"/>
      <c r="D558" s="40" t="s">
        <v>285</v>
      </c>
      <c r="E558" s="40" t="s">
        <v>301</v>
      </c>
      <c r="F558" s="36" t="s">
        <v>614</v>
      </c>
      <c r="G558" s="53">
        <v>300</v>
      </c>
      <c r="H558" s="53"/>
      <c r="I558" s="144">
        <f t="shared" si="91"/>
        <v>65.5</v>
      </c>
      <c r="J558" s="144">
        <f t="shared" si="91"/>
        <v>65.5</v>
      </c>
      <c r="K558" s="144">
        <f t="shared" si="85"/>
        <v>100</v>
      </c>
      <c r="L558" s="144">
        <f t="shared" si="86"/>
        <v>0</v>
      </c>
    </row>
    <row r="559" spans="2:12" ht="12.75">
      <c r="B559" s="41" t="s">
        <v>480</v>
      </c>
      <c r="C559" s="78"/>
      <c r="D559" s="40" t="s">
        <v>285</v>
      </c>
      <c r="E559" s="40" t="s">
        <v>301</v>
      </c>
      <c r="F559" s="36" t="s">
        <v>614</v>
      </c>
      <c r="G559" s="53">
        <v>320</v>
      </c>
      <c r="H559" s="53"/>
      <c r="I559" s="144">
        <f t="shared" si="91"/>
        <v>65.5</v>
      </c>
      <c r="J559" s="144">
        <f t="shared" si="91"/>
        <v>65.5</v>
      </c>
      <c r="K559" s="144">
        <f t="shared" si="85"/>
        <v>100</v>
      </c>
      <c r="L559" s="144">
        <f t="shared" si="86"/>
        <v>0</v>
      </c>
    </row>
    <row r="560" spans="2:12" ht="12.75">
      <c r="B560" s="31" t="s">
        <v>313</v>
      </c>
      <c r="C560" s="44"/>
      <c r="D560" s="40" t="s">
        <v>285</v>
      </c>
      <c r="E560" s="40" t="s">
        <v>301</v>
      </c>
      <c r="F560" s="36" t="s">
        <v>614</v>
      </c>
      <c r="G560" s="53">
        <v>320</v>
      </c>
      <c r="H560" s="53">
        <v>3</v>
      </c>
      <c r="I560" s="145">
        <v>65.5</v>
      </c>
      <c r="J560" s="144">
        <v>65.5</v>
      </c>
      <c r="K560" s="144">
        <f t="shared" si="85"/>
        <v>100</v>
      </c>
      <c r="L560" s="144">
        <f t="shared" si="86"/>
        <v>0</v>
      </c>
    </row>
    <row r="561" spans="2:12" ht="38.25">
      <c r="B561" s="41" t="s">
        <v>518</v>
      </c>
      <c r="C561" s="39"/>
      <c r="D561" s="40" t="s">
        <v>285</v>
      </c>
      <c r="E561" s="40" t="s">
        <v>301</v>
      </c>
      <c r="F561" s="36" t="s">
        <v>616</v>
      </c>
      <c r="G561" s="40"/>
      <c r="H561" s="40"/>
      <c r="I561" s="144">
        <f aca="true" t="shared" si="92" ref="I561:J563">I562</f>
        <v>66.2</v>
      </c>
      <c r="J561" s="144">
        <f t="shared" si="92"/>
        <v>66.2</v>
      </c>
      <c r="K561" s="144">
        <f t="shared" si="85"/>
        <v>100</v>
      </c>
      <c r="L561" s="144">
        <f t="shared" si="86"/>
        <v>0</v>
      </c>
    </row>
    <row r="562" spans="2:12" ht="12.75">
      <c r="B562" s="41" t="s">
        <v>125</v>
      </c>
      <c r="C562" s="39"/>
      <c r="D562" s="40" t="s">
        <v>285</v>
      </c>
      <c r="E562" s="40" t="s">
        <v>301</v>
      </c>
      <c r="F562" s="36" t="s">
        <v>616</v>
      </c>
      <c r="G562" s="53">
        <v>300</v>
      </c>
      <c r="H562" s="40"/>
      <c r="I562" s="144">
        <f t="shared" si="92"/>
        <v>66.2</v>
      </c>
      <c r="J562" s="144">
        <f t="shared" si="92"/>
        <v>66.2</v>
      </c>
      <c r="K562" s="144">
        <f t="shared" si="85"/>
        <v>100</v>
      </c>
      <c r="L562" s="144">
        <f t="shared" si="86"/>
        <v>0</v>
      </c>
    </row>
    <row r="563" spans="2:12" ht="12.75">
      <c r="B563" s="41" t="s">
        <v>480</v>
      </c>
      <c r="C563" s="39"/>
      <c r="D563" s="40" t="s">
        <v>285</v>
      </c>
      <c r="E563" s="40" t="s">
        <v>301</v>
      </c>
      <c r="F563" s="36" t="s">
        <v>616</v>
      </c>
      <c r="G563" s="53">
        <v>320</v>
      </c>
      <c r="H563" s="40"/>
      <c r="I563" s="144">
        <f t="shared" si="92"/>
        <v>66.2</v>
      </c>
      <c r="J563" s="144">
        <f t="shared" si="92"/>
        <v>66.2</v>
      </c>
      <c r="K563" s="144">
        <f t="shared" si="85"/>
        <v>100</v>
      </c>
      <c r="L563" s="144">
        <f t="shared" si="86"/>
        <v>0</v>
      </c>
    </row>
    <row r="564" spans="2:12" ht="12.75">
      <c r="B564" s="31" t="s">
        <v>375</v>
      </c>
      <c r="C564" s="39"/>
      <c r="D564" s="40" t="s">
        <v>285</v>
      </c>
      <c r="E564" s="40" t="s">
        <v>301</v>
      </c>
      <c r="F564" s="36" t="s">
        <v>616</v>
      </c>
      <c r="G564" s="53">
        <v>320</v>
      </c>
      <c r="H564" s="40">
        <v>2</v>
      </c>
      <c r="I564" s="145">
        <v>66.2</v>
      </c>
      <c r="J564" s="144">
        <v>66.2</v>
      </c>
      <c r="K564" s="144">
        <f t="shared" si="85"/>
        <v>100</v>
      </c>
      <c r="L564" s="144">
        <f t="shared" si="86"/>
        <v>0</v>
      </c>
    </row>
    <row r="565" spans="2:12" ht="25.5">
      <c r="B565" s="31" t="s">
        <v>404</v>
      </c>
      <c r="C565" s="39"/>
      <c r="D565" s="40" t="s">
        <v>285</v>
      </c>
      <c r="E565" s="40" t="s">
        <v>301</v>
      </c>
      <c r="F565" s="36" t="s">
        <v>50</v>
      </c>
      <c r="G565" s="40"/>
      <c r="H565" s="40"/>
      <c r="I565" s="144">
        <f aca="true" t="shared" si="93" ref="I565:J567">I566</f>
        <v>1</v>
      </c>
      <c r="J565" s="144">
        <f t="shared" si="93"/>
        <v>0</v>
      </c>
      <c r="K565" s="144">
        <f t="shared" si="85"/>
        <v>0</v>
      </c>
      <c r="L565" s="144">
        <f t="shared" si="86"/>
        <v>1</v>
      </c>
    </row>
    <row r="566" spans="2:12" ht="12.75">
      <c r="B566" s="13" t="s">
        <v>140</v>
      </c>
      <c r="C566" s="29"/>
      <c r="D566" s="12" t="s">
        <v>285</v>
      </c>
      <c r="E566" s="12" t="s">
        <v>301</v>
      </c>
      <c r="F566" s="36" t="s">
        <v>50</v>
      </c>
      <c r="G566" s="12" t="s">
        <v>141</v>
      </c>
      <c r="H566" s="12"/>
      <c r="I566" s="144">
        <f t="shared" si="93"/>
        <v>1</v>
      </c>
      <c r="J566" s="144">
        <f t="shared" si="93"/>
        <v>0</v>
      </c>
      <c r="K566" s="144">
        <f t="shared" si="85"/>
        <v>0</v>
      </c>
      <c r="L566" s="144">
        <f t="shared" si="86"/>
        <v>1</v>
      </c>
    </row>
    <row r="567" spans="2:12" ht="12.75">
      <c r="B567" s="13" t="s">
        <v>293</v>
      </c>
      <c r="C567" s="29"/>
      <c r="D567" s="12" t="s">
        <v>285</v>
      </c>
      <c r="E567" s="12" t="s">
        <v>301</v>
      </c>
      <c r="F567" s="36" t="s">
        <v>50</v>
      </c>
      <c r="G567" s="12">
        <v>610</v>
      </c>
      <c r="H567" s="12"/>
      <c r="I567" s="144">
        <f t="shared" si="93"/>
        <v>1</v>
      </c>
      <c r="J567" s="144">
        <f t="shared" si="93"/>
        <v>0</v>
      </c>
      <c r="K567" s="144">
        <f t="shared" si="85"/>
        <v>0</v>
      </c>
      <c r="L567" s="144">
        <f t="shared" si="86"/>
        <v>1</v>
      </c>
    </row>
    <row r="568" spans="2:12" ht="12.75">
      <c r="B568" s="13" t="s">
        <v>375</v>
      </c>
      <c r="C568" s="29"/>
      <c r="D568" s="12" t="s">
        <v>285</v>
      </c>
      <c r="E568" s="12" t="s">
        <v>301</v>
      </c>
      <c r="F568" s="36" t="s">
        <v>50</v>
      </c>
      <c r="G568" s="12">
        <v>610</v>
      </c>
      <c r="H568" s="12">
        <v>2</v>
      </c>
      <c r="I568" s="145">
        <v>1</v>
      </c>
      <c r="J568" s="144">
        <v>0</v>
      </c>
      <c r="K568" s="144">
        <f t="shared" si="85"/>
        <v>0</v>
      </c>
      <c r="L568" s="144">
        <f t="shared" si="86"/>
        <v>1</v>
      </c>
    </row>
    <row r="569" spans="2:12" ht="25.5">
      <c r="B569" s="31" t="s">
        <v>405</v>
      </c>
      <c r="C569" s="29"/>
      <c r="D569" s="12" t="s">
        <v>285</v>
      </c>
      <c r="E569" s="12" t="s">
        <v>301</v>
      </c>
      <c r="F569" s="36" t="s">
        <v>51</v>
      </c>
      <c r="G569" s="12"/>
      <c r="H569" s="12"/>
      <c r="I569" s="144">
        <f aca="true" t="shared" si="94" ref="I569:J571">I570</f>
        <v>24.7</v>
      </c>
      <c r="J569" s="144">
        <f t="shared" si="94"/>
        <v>20</v>
      </c>
      <c r="K569" s="144">
        <f t="shared" si="85"/>
        <v>80.97165991902834</v>
      </c>
      <c r="L569" s="144">
        <f t="shared" si="86"/>
        <v>4.699999999999999</v>
      </c>
    </row>
    <row r="570" spans="2:12" ht="12.75">
      <c r="B570" s="13" t="s">
        <v>140</v>
      </c>
      <c r="C570" s="29"/>
      <c r="D570" s="12" t="s">
        <v>285</v>
      </c>
      <c r="E570" s="12" t="s">
        <v>301</v>
      </c>
      <c r="F570" s="36" t="s">
        <v>51</v>
      </c>
      <c r="G570" s="12" t="s">
        <v>141</v>
      </c>
      <c r="H570" s="12"/>
      <c r="I570" s="144">
        <f t="shared" si="94"/>
        <v>24.7</v>
      </c>
      <c r="J570" s="144">
        <f t="shared" si="94"/>
        <v>20</v>
      </c>
      <c r="K570" s="144">
        <f t="shared" si="85"/>
        <v>80.97165991902834</v>
      </c>
      <c r="L570" s="144">
        <f t="shared" si="86"/>
        <v>4.699999999999999</v>
      </c>
    </row>
    <row r="571" spans="2:12" ht="12.75">
      <c r="B571" s="13" t="s">
        <v>293</v>
      </c>
      <c r="C571" s="29"/>
      <c r="D571" s="12" t="s">
        <v>285</v>
      </c>
      <c r="E571" s="12" t="s">
        <v>301</v>
      </c>
      <c r="F571" s="36" t="s">
        <v>51</v>
      </c>
      <c r="G571" s="12">
        <v>610</v>
      </c>
      <c r="H571" s="12"/>
      <c r="I571" s="144">
        <f t="shared" si="94"/>
        <v>24.7</v>
      </c>
      <c r="J571" s="144">
        <f t="shared" si="94"/>
        <v>20</v>
      </c>
      <c r="K571" s="144">
        <f t="shared" si="85"/>
        <v>80.97165991902834</v>
      </c>
      <c r="L571" s="144">
        <f t="shared" si="86"/>
        <v>4.699999999999999</v>
      </c>
    </row>
    <row r="572" spans="2:12" ht="12.75">
      <c r="B572" s="13" t="s">
        <v>375</v>
      </c>
      <c r="C572" s="29"/>
      <c r="D572" s="12" t="s">
        <v>285</v>
      </c>
      <c r="E572" s="12" t="s">
        <v>301</v>
      </c>
      <c r="F572" s="36" t="s">
        <v>51</v>
      </c>
      <c r="G572" s="12">
        <v>610</v>
      </c>
      <c r="H572" s="12">
        <v>2</v>
      </c>
      <c r="I572" s="145">
        <v>24.7</v>
      </c>
      <c r="J572" s="144">
        <v>20</v>
      </c>
      <c r="K572" s="144">
        <f t="shared" si="85"/>
        <v>80.97165991902834</v>
      </c>
      <c r="L572" s="144">
        <f t="shared" si="86"/>
        <v>4.699999999999999</v>
      </c>
    </row>
    <row r="573" spans="2:12" ht="12.75">
      <c r="B573" s="41" t="s">
        <v>531</v>
      </c>
      <c r="C573" s="39"/>
      <c r="D573" s="12" t="s">
        <v>285</v>
      </c>
      <c r="E573" s="12" t="s">
        <v>301</v>
      </c>
      <c r="F573" s="36" t="s">
        <v>530</v>
      </c>
      <c r="G573" s="12"/>
      <c r="H573" s="12"/>
      <c r="I573" s="144">
        <f>I574+I595+I611</f>
        <v>151</v>
      </c>
      <c r="J573" s="144">
        <f>J574+J595+J611</f>
        <v>139.9</v>
      </c>
      <c r="K573" s="144">
        <f t="shared" si="85"/>
        <v>92.64900662251657</v>
      </c>
      <c r="L573" s="144">
        <f t="shared" si="86"/>
        <v>11.099999999999994</v>
      </c>
    </row>
    <row r="574" spans="2:12" ht="25.5">
      <c r="B574" s="41" t="s">
        <v>533</v>
      </c>
      <c r="C574" s="39"/>
      <c r="D574" s="12" t="s">
        <v>285</v>
      </c>
      <c r="E574" s="12" t="s">
        <v>301</v>
      </c>
      <c r="F574" s="36" t="s">
        <v>532</v>
      </c>
      <c r="G574" s="12"/>
      <c r="H574" s="12"/>
      <c r="I574" s="144">
        <f>I575+I579+I583+I587+I591</f>
        <v>63</v>
      </c>
      <c r="J574" s="144">
        <f>J575+J579+J583+J587+J591</f>
        <v>59</v>
      </c>
      <c r="K574" s="144">
        <f t="shared" si="85"/>
        <v>93.65079365079364</v>
      </c>
      <c r="L574" s="144">
        <f t="shared" si="86"/>
        <v>4</v>
      </c>
    </row>
    <row r="575" spans="2:12" ht="38.25">
      <c r="B575" s="81" t="s">
        <v>0</v>
      </c>
      <c r="C575" s="39"/>
      <c r="D575" s="12" t="s">
        <v>285</v>
      </c>
      <c r="E575" s="12" t="s">
        <v>301</v>
      </c>
      <c r="F575" s="36" t="s">
        <v>408</v>
      </c>
      <c r="G575" s="40"/>
      <c r="H575" s="40"/>
      <c r="I575" s="144">
        <f aca="true" t="shared" si="95" ref="I575:J577">I576</f>
        <v>18</v>
      </c>
      <c r="J575" s="144">
        <f t="shared" si="95"/>
        <v>18</v>
      </c>
      <c r="K575" s="144">
        <f t="shared" si="85"/>
        <v>100</v>
      </c>
      <c r="L575" s="144">
        <f t="shared" si="86"/>
        <v>0</v>
      </c>
    </row>
    <row r="576" spans="2:12" ht="12.75">
      <c r="B576" s="16" t="s">
        <v>467</v>
      </c>
      <c r="C576" s="37"/>
      <c r="D576" s="12" t="s">
        <v>285</v>
      </c>
      <c r="E576" s="12" t="s">
        <v>301</v>
      </c>
      <c r="F576" s="36" t="s">
        <v>408</v>
      </c>
      <c r="G576" s="12" t="s">
        <v>381</v>
      </c>
      <c r="H576" s="12"/>
      <c r="I576" s="144">
        <f t="shared" si="95"/>
        <v>18</v>
      </c>
      <c r="J576" s="144">
        <f t="shared" si="95"/>
        <v>18</v>
      </c>
      <c r="K576" s="144">
        <f t="shared" si="85"/>
        <v>100</v>
      </c>
      <c r="L576" s="144">
        <f t="shared" si="86"/>
        <v>0</v>
      </c>
    </row>
    <row r="577" spans="2:12" ht="12.75">
      <c r="B577" s="16" t="s">
        <v>612</v>
      </c>
      <c r="C577" s="37"/>
      <c r="D577" s="12" t="s">
        <v>285</v>
      </c>
      <c r="E577" s="12" t="s">
        <v>301</v>
      </c>
      <c r="F577" s="36" t="s">
        <v>408</v>
      </c>
      <c r="G577" s="12" t="s">
        <v>613</v>
      </c>
      <c r="H577" s="12"/>
      <c r="I577" s="144">
        <f t="shared" si="95"/>
        <v>18</v>
      </c>
      <c r="J577" s="144">
        <f t="shared" si="95"/>
        <v>18</v>
      </c>
      <c r="K577" s="144">
        <f t="shared" si="85"/>
        <v>100</v>
      </c>
      <c r="L577" s="144">
        <f t="shared" si="86"/>
        <v>0</v>
      </c>
    </row>
    <row r="578" spans="2:12" ht="12.75">
      <c r="B578" s="13" t="s">
        <v>375</v>
      </c>
      <c r="C578" s="29"/>
      <c r="D578" s="12" t="s">
        <v>285</v>
      </c>
      <c r="E578" s="12" t="s">
        <v>301</v>
      </c>
      <c r="F578" s="36" t="s">
        <v>408</v>
      </c>
      <c r="G578" s="12" t="s">
        <v>613</v>
      </c>
      <c r="H578" s="12">
        <v>2</v>
      </c>
      <c r="I578" s="145">
        <v>18</v>
      </c>
      <c r="J578" s="144">
        <v>18</v>
      </c>
      <c r="K578" s="144">
        <f t="shared" si="85"/>
        <v>100</v>
      </c>
      <c r="L578" s="144">
        <f t="shared" si="86"/>
        <v>0</v>
      </c>
    </row>
    <row r="579" spans="2:12" ht="38.25">
      <c r="B579" s="81" t="s">
        <v>235</v>
      </c>
      <c r="C579" s="39"/>
      <c r="D579" s="12" t="s">
        <v>285</v>
      </c>
      <c r="E579" s="12" t="s">
        <v>301</v>
      </c>
      <c r="F579" s="36" t="s">
        <v>410</v>
      </c>
      <c r="G579" s="40"/>
      <c r="H579" s="40"/>
      <c r="I579" s="144">
        <f aca="true" t="shared" si="96" ref="I579:J581">I580</f>
        <v>2</v>
      </c>
      <c r="J579" s="144">
        <f t="shared" si="96"/>
        <v>2</v>
      </c>
      <c r="K579" s="144">
        <f t="shared" si="85"/>
        <v>100</v>
      </c>
      <c r="L579" s="144">
        <f t="shared" si="86"/>
        <v>0</v>
      </c>
    </row>
    <row r="580" spans="2:12" ht="12.75">
      <c r="B580" s="16" t="s">
        <v>467</v>
      </c>
      <c r="C580" s="39"/>
      <c r="D580" s="12" t="s">
        <v>285</v>
      </c>
      <c r="E580" s="12" t="s">
        <v>301</v>
      </c>
      <c r="F580" s="36" t="s">
        <v>410</v>
      </c>
      <c r="G580" s="12" t="s">
        <v>381</v>
      </c>
      <c r="H580" s="12"/>
      <c r="I580" s="144">
        <f t="shared" si="96"/>
        <v>2</v>
      </c>
      <c r="J580" s="144">
        <f t="shared" si="96"/>
        <v>2</v>
      </c>
      <c r="K580" s="144">
        <f t="shared" si="85"/>
        <v>100</v>
      </c>
      <c r="L580" s="144">
        <f t="shared" si="86"/>
        <v>0</v>
      </c>
    </row>
    <row r="581" spans="2:12" ht="12.75">
      <c r="B581" s="16" t="s">
        <v>612</v>
      </c>
      <c r="C581" s="39"/>
      <c r="D581" s="12" t="s">
        <v>285</v>
      </c>
      <c r="E581" s="12" t="s">
        <v>301</v>
      </c>
      <c r="F581" s="36" t="s">
        <v>410</v>
      </c>
      <c r="G581" s="12" t="s">
        <v>613</v>
      </c>
      <c r="H581" s="12"/>
      <c r="I581" s="144">
        <f t="shared" si="96"/>
        <v>2</v>
      </c>
      <c r="J581" s="144">
        <f t="shared" si="96"/>
        <v>2</v>
      </c>
      <c r="K581" s="144">
        <f t="shared" si="85"/>
        <v>100</v>
      </c>
      <c r="L581" s="144">
        <f t="shared" si="86"/>
        <v>0</v>
      </c>
    </row>
    <row r="582" spans="2:12" ht="12.75">
      <c r="B582" s="13" t="s">
        <v>375</v>
      </c>
      <c r="C582" s="39"/>
      <c r="D582" s="12" t="s">
        <v>285</v>
      </c>
      <c r="E582" s="12" t="s">
        <v>301</v>
      </c>
      <c r="F582" s="36" t="s">
        <v>410</v>
      </c>
      <c r="G582" s="12" t="s">
        <v>613</v>
      </c>
      <c r="H582" s="12">
        <v>2</v>
      </c>
      <c r="I582" s="145">
        <v>2</v>
      </c>
      <c r="J582" s="144">
        <v>2</v>
      </c>
      <c r="K582" s="144">
        <f t="shared" si="85"/>
        <v>100</v>
      </c>
      <c r="L582" s="144">
        <f t="shared" si="86"/>
        <v>0</v>
      </c>
    </row>
    <row r="583" spans="2:12" ht="38.25">
      <c r="B583" s="31" t="s">
        <v>655</v>
      </c>
      <c r="C583" s="39"/>
      <c r="D583" s="12" t="s">
        <v>285</v>
      </c>
      <c r="E583" s="12" t="s">
        <v>301</v>
      </c>
      <c r="F583" s="36" t="s">
        <v>411</v>
      </c>
      <c r="G583" s="40"/>
      <c r="H583" s="40"/>
      <c r="I583" s="144">
        <f aca="true" t="shared" si="97" ref="I583:J585">I584</f>
        <v>29</v>
      </c>
      <c r="J583" s="144">
        <f t="shared" si="97"/>
        <v>29</v>
      </c>
      <c r="K583" s="144">
        <f t="shared" si="85"/>
        <v>100</v>
      </c>
      <c r="L583" s="144">
        <f t="shared" si="86"/>
        <v>0</v>
      </c>
    </row>
    <row r="584" spans="2:12" ht="12.75">
      <c r="B584" s="16" t="s">
        <v>467</v>
      </c>
      <c r="C584" s="39"/>
      <c r="D584" s="12" t="s">
        <v>285</v>
      </c>
      <c r="E584" s="12" t="s">
        <v>301</v>
      </c>
      <c r="F584" s="36" t="s">
        <v>411</v>
      </c>
      <c r="G584" s="12" t="s">
        <v>381</v>
      </c>
      <c r="H584" s="12"/>
      <c r="I584" s="144">
        <f t="shared" si="97"/>
        <v>29</v>
      </c>
      <c r="J584" s="144">
        <f t="shared" si="97"/>
        <v>29</v>
      </c>
      <c r="K584" s="144">
        <f t="shared" si="85"/>
        <v>100</v>
      </c>
      <c r="L584" s="144">
        <f t="shared" si="86"/>
        <v>0</v>
      </c>
    </row>
    <row r="585" spans="2:12" ht="12.75">
      <c r="B585" s="16" t="s">
        <v>612</v>
      </c>
      <c r="C585" s="39"/>
      <c r="D585" s="12" t="s">
        <v>285</v>
      </c>
      <c r="E585" s="12" t="s">
        <v>301</v>
      </c>
      <c r="F585" s="36" t="s">
        <v>411</v>
      </c>
      <c r="G585" s="12" t="s">
        <v>613</v>
      </c>
      <c r="H585" s="12"/>
      <c r="I585" s="144">
        <f t="shared" si="97"/>
        <v>29</v>
      </c>
      <c r="J585" s="144">
        <f t="shared" si="97"/>
        <v>29</v>
      </c>
      <c r="K585" s="144">
        <f t="shared" si="85"/>
        <v>100</v>
      </c>
      <c r="L585" s="144">
        <f t="shared" si="86"/>
        <v>0</v>
      </c>
    </row>
    <row r="586" spans="2:12" ht="12.75">
      <c r="B586" s="13" t="s">
        <v>375</v>
      </c>
      <c r="C586" s="39"/>
      <c r="D586" s="12" t="s">
        <v>285</v>
      </c>
      <c r="E586" s="12" t="s">
        <v>301</v>
      </c>
      <c r="F586" s="36" t="s">
        <v>411</v>
      </c>
      <c r="G586" s="12" t="s">
        <v>613</v>
      </c>
      <c r="H586" s="12">
        <v>2</v>
      </c>
      <c r="I586" s="145">
        <v>29</v>
      </c>
      <c r="J586" s="144">
        <v>29</v>
      </c>
      <c r="K586" s="144">
        <f t="shared" si="85"/>
        <v>100</v>
      </c>
      <c r="L586" s="144">
        <f t="shared" si="86"/>
        <v>0</v>
      </c>
    </row>
    <row r="587" spans="2:12" ht="38.25">
      <c r="B587" s="31" t="s">
        <v>323</v>
      </c>
      <c r="C587" s="39"/>
      <c r="D587" s="12" t="s">
        <v>285</v>
      </c>
      <c r="E587" s="12" t="s">
        <v>301</v>
      </c>
      <c r="F587" s="36" t="s">
        <v>412</v>
      </c>
      <c r="G587" s="40"/>
      <c r="H587" s="40"/>
      <c r="I587" s="144">
        <f aca="true" t="shared" si="98" ref="I587:J589">I588</f>
        <v>9</v>
      </c>
      <c r="J587" s="144">
        <f t="shared" si="98"/>
        <v>5</v>
      </c>
      <c r="K587" s="144">
        <f t="shared" si="85"/>
        <v>55.55555555555556</v>
      </c>
      <c r="L587" s="144">
        <f t="shared" si="86"/>
        <v>4</v>
      </c>
    </row>
    <row r="588" spans="2:12" ht="12.75">
      <c r="B588" s="16" t="s">
        <v>467</v>
      </c>
      <c r="C588" s="39"/>
      <c r="D588" s="12" t="s">
        <v>285</v>
      </c>
      <c r="E588" s="12" t="s">
        <v>301</v>
      </c>
      <c r="F588" s="36" t="s">
        <v>412</v>
      </c>
      <c r="G588" s="12" t="s">
        <v>381</v>
      </c>
      <c r="H588" s="12"/>
      <c r="I588" s="144">
        <f t="shared" si="98"/>
        <v>9</v>
      </c>
      <c r="J588" s="144">
        <f t="shared" si="98"/>
        <v>5</v>
      </c>
      <c r="K588" s="144">
        <f t="shared" si="85"/>
        <v>55.55555555555556</v>
      </c>
      <c r="L588" s="144">
        <f t="shared" si="86"/>
        <v>4</v>
      </c>
    </row>
    <row r="589" spans="2:12" ht="12.75">
      <c r="B589" s="16" t="s">
        <v>612</v>
      </c>
      <c r="C589" s="39"/>
      <c r="D589" s="12" t="s">
        <v>285</v>
      </c>
      <c r="E589" s="12" t="s">
        <v>301</v>
      </c>
      <c r="F589" s="36" t="s">
        <v>412</v>
      </c>
      <c r="G589" s="12" t="s">
        <v>613</v>
      </c>
      <c r="H589" s="12"/>
      <c r="I589" s="144">
        <f t="shared" si="98"/>
        <v>9</v>
      </c>
      <c r="J589" s="144">
        <f t="shared" si="98"/>
        <v>5</v>
      </c>
      <c r="K589" s="144">
        <f t="shared" si="85"/>
        <v>55.55555555555556</v>
      </c>
      <c r="L589" s="144">
        <f t="shared" si="86"/>
        <v>4</v>
      </c>
    </row>
    <row r="590" spans="2:12" ht="12.75">
      <c r="B590" s="13" t="s">
        <v>375</v>
      </c>
      <c r="C590" s="39"/>
      <c r="D590" s="12" t="s">
        <v>285</v>
      </c>
      <c r="E590" s="12" t="s">
        <v>301</v>
      </c>
      <c r="F590" s="36" t="s">
        <v>412</v>
      </c>
      <c r="G590" s="12" t="s">
        <v>613</v>
      </c>
      <c r="H590" s="12">
        <v>2</v>
      </c>
      <c r="I590" s="145">
        <v>9</v>
      </c>
      <c r="J590" s="144">
        <v>5</v>
      </c>
      <c r="K590" s="144">
        <f t="shared" si="85"/>
        <v>55.55555555555556</v>
      </c>
      <c r="L590" s="144">
        <f t="shared" si="86"/>
        <v>4</v>
      </c>
    </row>
    <row r="591" spans="2:12" ht="38.25">
      <c r="B591" s="31" t="s">
        <v>324</v>
      </c>
      <c r="C591" s="39"/>
      <c r="D591" s="12" t="s">
        <v>285</v>
      </c>
      <c r="E591" s="12" t="s">
        <v>301</v>
      </c>
      <c r="F591" s="36" t="s">
        <v>413</v>
      </c>
      <c r="G591" s="40"/>
      <c r="H591" s="40"/>
      <c r="I591" s="144">
        <f aca="true" t="shared" si="99" ref="I591:J593">I592</f>
        <v>5</v>
      </c>
      <c r="J591" s="144">
        <f t="shared" si="99"/>
        <v>5</v>
      </c>
      <c r="K591" s="144">
        <f t="shared" si="85"/>
        <v>100</v>
      </c>
      <c r="L591" s="144">
        <f t="shared" si="86"/>
        <v>0</v>
      </c>
    </row>
    <row r="592" spans="2:12" ht="12.75">
      <c r="B592" s="16" t="s">
        <v>467</v>
      </c>
      <c r="C592" s="39"/>
      <c r="D592" s="12" t="s">
        <v>285</v>
      </c>
      <c r="E592" s="12" t="s">
        <v>301</v>
      </c>
      <c r="F592" s="36" t="s">
        <v>413</v>
      </c>
      <c r="G592" s="12" t="s">
        <v>381</v>
      </c>
      <c r="H592" s="12"/>
      <c r="I592" s="144">
        <f t="shared" si="99"/>
        <v>5</v>
      </c>
      <c r="J592" s="144">
        <f t="shared" si="99"/>
        <v>5</v>
      </c>
      <c r="K592" s="144">
        <f t="shared" si="85"/>
        <v>100</v>
      </c>
      <c r="L592" s="144">
        <f t="shared" si="86"/>
        <v>0</v>
      </c>
    </row>
    <row r="593" spans="2:12" ht="12.75">
      <c r="B593" s="16" t="s">
        <v>612</v>
      </c>
      <c r="C593" s="39"/>
      <c r="D593" s="12" t="s">
        <v>285</v>
      </c>
      <c r="E593" s="12" t="s">
        <v>301</v>
      </c>
      <c r="F593" s="36" t="s">
        <v>413</v>
      </c>
      <c r="G593" s="12" t="s">
        <v>613</v>
      </c>
      <c r="H593" s="12"/>
      <c r="I593" s="144">
        <f t="shared" si="99"/>
        <v>5</v>
      </c>
      <c r="J593" s="144">
        <f t="shared" si="99"/>
        <v>5</v>
      </c>
      <c r="K593" s="144">
        <f t="shared" si="85"/>
        <v>100</v>
      </c>
      <c r="L593" s="144">
        <f t="shared" si="86"/>
        <v>0</v>
      </c>
    </row>
    <row r="594" spans="2:12" ht="12.75">
      <c r="B594" s="13" t="s">
        <v>375</v>
      </c>
      <c r="C594" s="39"/>
      <c r="D594" s="12" t="s">
        <v>285</v>
      </c>
      <c r="E594" s="12" t="s">
        <v>301</v>
      </c>
      <c r="F594" s="36" t="s">
        <v>413</v>
      </c>
      <c r="G594" s="12" t="s">
        <v>613</v>
      </c>
      <c r="H594" s="12">
        <v>2</v>
      </c>
      <c r="I594" s="145">
        <v>5</v>
      </c>
      <c r="J594" s="144">
        <v>5</v>
      </c>
      <c r="K594" s="144">
        <f t="shared" si="85"/>
        <v>100</v>
      </c>
      <c r="L594" s="144">
        <f t="shared" si="86"/>
        <v>0</v>
      </c>
    </row>
    <row r="595" spans="2:12" ht="25.5">
      <c r="B595" s="31" t="s">
        <v>254</v>
      </c>
      <c r="C595" s="39"/>
      <c r="D595" s="12" t="s">
        <v>285</v>
      </c>
      <c r="E595" s="12" t="s">
        <v>301</v>
      </c>
      <c r="F595" s="36" t="s">
        <v>536</v>
      </c>
      <c r="G595" s="12"/>
      <c r="H595" s="12"/>
      <c r="I595" s="144">
        <f>I596+I600+I604</f>
        <v>73</v>
      </c>
      <c r="J595" s="144">
        <f>J596+J600+J604</f>
        <v>65.9</v>
      </c>
      <c r="K595" s="144">
        <f t="shared" si="85"/>
        <v>90.27397260273973</v>
      </c>
      <c r="L595" s="144">
        <f t="shared" si="86"/>
        <v>7.099999999999994</v>
      </c>
    </row>
    <row r="596" spans="2:12" ht="38.25">
      <c r="B596" s="31" t="s">
        <v>325</v>
      </c>
      <c r="C596" s="39"/>
      <c r="D596" s="12" t="s">
        <v>285</v>
      </c>
      <c r="E596" s="12" t="s">
        <v>301</v>
      </c>
      <c r="F596" s="36" t="s">
        <v>414</v>
      </c>
      <c r="G596" s="40"/>
      <c r="H596" s="40"/>
      <c r="I596" s="144">
        <f aca="true" t="shared" si="100" ref="I596:J598">I597</f>
        <v>13</v>
      </c>
      <c r="J596" s="144">
        <f t="shared" si="100"/>
        <v>13</v>
      </c>
      <c r="K596" s="144">
        <f t="shared" si="85"/>
        <v>100</v>
      </c>
      <c r="L596" s="144">
        <f t="shared" si="86"/>
        <v>0</v>
      </c>
    </row>
    <row r="597" spans="2:12" ht="12.75">
      <c r="B597" s="16" t="s">
        <v>467</v>
      </c>
      <c r="C597" s="39"/>
      <c r="D597" s="12" t="s">
        <v>285</v>
      </c>
      <c r="E597" s="12" t="s">
        <v>301</v>
      </c>
      <c r="F597" s="36" t="s">
        <v>414</v>
      </c>
      <c r="G597" s="12" t="s">
        <v>381</v>
      </c>
      <c r="H597" s="12"/>
      <c r="I597" s="144">
        <f t="shared" si="100"/>
        <v>13</v>
      </c>
      <c r="J597" s="144">
        <f t="shared" si="100"/>
        <v>13</v>
      </c>
      <c r="K597" s="144">
        <f t="shared" si="85"/>
        <v>100</v>
      </c>
      <c r="L597" s="144">
        <f t="shared" si="86"/>
        <v>0</v>
      </c>
    </row>
    <row r="598" spans="2:12" ht="12.75">
      <c r="B598" s="16" t="s">
        <v>612</v>
      </c>
      <c r="C598" s="39"/>
      <c r="D598" s="12" t="s">
        <v>285</v>
      </c>
      <c r="E598" s="12" t="s">
        <v>301</v>
      </c>
      <c r="F598" s="36" t="s">
        <v>414</v>
      </c>
      <c r="G598" s="12" t="s">
        <v>613</v>
      </c>
      <c r="H598" s="12"/>
      <c r="I598" s="144">
        <f t="shared" si="100"/>
        <v>13</v>
      </c>
      <c r="J598" s="144">
        <f t="shared" si="100"/>
        <v>13</v>
      </c>
      <c r="K598" s="144">
        <f t="shared" si="85"/>
        <v>100</v>
      </c>
      <c r="L598" s="144">
        <f t="shared" si="86"/>
        <v>0</v>
      </c>
    </row>
    <row r="599" spans="2:12" ht="12.75">
      <c r="B599" s="13" t="s">
        <v>375</v>
      </c>
      <c r="C599" s="39"/>
      <c r="D599" s="12" t="s">
        <v>285</v>
      </c>
      <c r="E599" s="12" t="s">
        <v>301</v>
      </c>
      <c r="F599" s="36" t="s">
        <v>414</v>
      </c>
      <c r="G599" s="12" t="s">
        <v>613</v>
      </c>
      <c r="H599" s="12">
        <v>2</v>
      </c>
      <c r="I599" s="145">
        <v>13</v>
      </c>
      <c r="J599" s="144">
        <v>13</v>
      </c>
      <c r="K599" s="144">
        <f t="shared" si="85"/>
        <v>100</v>
      </c>
      <c r="L599" s="144">
        <f t="shared" si="86"/>
        <v>0</v>
      </c>
    </row>
    <row r="600" spans="2:12" ht="38.25">
      <c r="B600" s="31" t="s">
        <v>1</v>
      </c>
      <c r="C600" s="39"/>
      <c r="D600" s="12" t="s">
        <v>285</v>
      </c>
      <c r="E600" s="12" t="s">
        <v>301</v>
      </c>
      <c r="F600" s="36" t="s">
        <v>415</v>
      </c>
      <c r="G600" s="40"/>
      <c r="H600" s="40"/>
      <c r="I600" s="144">
        <f aca="true" t="shared" si="101" ref="I600:J602">I601</f>
        <v>5</v>
      </c>
      <c r="J600" s="144">
        <f t="shared" si="101"/>
        <v>5</v>
      </c>
      <c r="K600" s="144">
        <f t="shared" si="85"/>
        <v>100</v>
      </c>
      <c r="L600" s="144">
        <f t="shared" si="86"/>
        <v>0</v>
      </c>
    </row>
    <row r="601" spans="2:12" ht="12.75">
      <c r="B601" s="16" t="s">
        <v>467</v>
      </c>
      <c r="C601" s="39"/>
      <c r="D601" s="12" t="s">
        <v>285</v>
      </c>
      <c r="E601" s="12" t="s">
        <v>301</v>
      </c>
      <c r="F601" s="36" t="s">
        <v>415</v>
      </c>
      <c r="G601" s="12" t="s">
        <v>381</v>
      </c>
      <c r="H601" s="12"/>
      <c r="I601" s="144">
        <f t="shared" si="101"/>
        <v>5</v>
      </c>
      <c r="J601" s="144">
        <f t="shared" si="101"/>
        <v>5</v>
      </c>
      <c r="K601" s="144">
        <f t="shared" si="85"/>
        <v>100</v>
      </c>
      <c r="L601" s="144">
        <f t="shared" si="86"/>
        <v>0</v>
      </c>
    </row>
    <row r="602" spans="2:12" ht="12.75">
      <c r="B602" s="16" t="s">
        <v>612</v>
      </c>
      <c r="C602" s="39"/>
      <c r="D602" s="12" t="s">
        <v>285</v>
      </c>
      <c r="E602" s="12" t="s">
        <v>301</v>
      </c>
      <c r="F602" s="36" t="s">
        <v>415</v>
      </c>
      <c r="G602" s="12" t="s">
        <v>613</v>
      </c>
      <c r="H602" s="12"/>
      <c r="I602" s="144">
        <f t="shared" si="101"/>
        <v>5</v>
      </c>
      <c r="J602" s="144">
        <f t="shared" si="101"/>
        <v>5</v>
      </c>
      <c r="K602" s="144">
        <f aca="true" t="shared" si="102" ref="K602:K660">J602/I602*100</f>
        <v>100</v>
      </c>
      <c r="L602" s="144">
        <f aca="true" t="shared" si="103" ref="L602:L660">I602-J602</f>
        <v>0</v>
      </c>
    </row>
    <row r="603" spans="2:12" ht="12.75">
      <c r="B603" s="13" t="s">
        <v>375</v>
      </c>
      <c r="C603" s="39"/>
      <c r="D603" s="12" t="s">
        <v>285</v>
      </c>
      <c r="E603" s="12" t="s">
        <v>301</v>
      </c>
      <c r="F603" s="36" t="s">
        <v>415</v>
      </c>
      <c r="G603" s="12" t="s">
        <v>613</v>
      </c>
      <c r="H603" s="12">
        <v>2</v>
      </c>
      <c r="I603" s="145">
        <v>5</v>
      </c>
      <c r="J603" s="144">
        <v>5</v>
      </c>
      <c r="K603" s="144">
        <f t="shared" si="102"/>
        <v>100</v>
      </c>
      <c r="L603" s="144">
        <f t="shared" si="103"/>
        <v>0</v>
      </c>
    </row>
    <row r="604" spans="2:12" ht="38.25">
      <c r="B604" s="31" t="s">
        <v>2</v>
      </c>
      <c r="C604" s="39"/>
      <c r="D604" s="12" t="s">
        <v>285</v>
      </c>
      <c r="E604" s="12" t="s">
        <v>301</v>
      </c>
      <c r="F604" s="36" t="s">
        <v>416</v>
      </c>
      <c r="G604" s="40"/>
      <c r="H604" s="40"/>
      <c r="I604" s="144">
        <f>I605+I608</f>
        <v>55</v>
      </c>
      <c r="J604" s="144">
        <f>J605+J608</f>
        <v>47.9</v>
      </c>
      <c r="K604" s="144">
        <f t="shared" si="102"/>
        <v>87.09090909090908</v>
      </c>
      <c r="L604" s="144">
        <f t="shared" si="103"/>
        <v>7.100000000000001</v>
      </c>
    </row>
    <row r="605" spans="2:12" ht="25.5">
      <c r="B605" s="13" t="s">
        <v>377</v>
      </c>
      <c r="C605" s="39"/>
      <c r="D605" s="12" t="s">
        <v>285</v>
      </c>
      <c r="E605" s="12" t="s">
        <v>301</v>
      </c>
      <c r="F605" s="36" t="s">
        <v>416</v>
      </c>
      <c r="G605" s="123" t="s">
        <v>20</v>
      </c>
      <c r="H605" s="40"/>
      <c r="I605" s="144">
        <f>I606</f>
        <v>1.1</v>
      </c>
      <c r="J605" s="144">
        <f>J606</f>
        <v>1.1</v>
      </c>
      <c r="K605" s="144">
        <f t="shared" si="102"/>
        <v>100</v>
      </c>
      <c r="L605" s="144">
        <f t="shared" si="103"/>
        <v>0</v>
      </c>
    </row>
    <row r="606" spans="2:12" ht="12.75">
      <c r="B606" s="13" t="s">
        <v>287</v>
      </c>
      <c r="C606" s="39"/>
      <c r="D606" s="12" t="s">
        <v>285</v>
      </c>
      <c r="E606" s="12" t="s">
        <v>301</v>
      </c>
      <c r="F606" s="36" t="s">
        <v>416</v>
      </c>
      <c r="G606" s="123" t="s">
        <v>367</v>
      </c>
      <c r="H606" s="40"/>
      <c r="I606" s="144">
        <f>I607</f>
        <v>1.1</v>
      </c>
      <c r="J606" s="144">
        <f>J607</f>
        <v>1.1</v>
      </c>
      <c r="K606" s="144">
        <f t="shared" si="102"/>
        <v>100</v>
      </c>
      <c r="L606" s="144">
        <f t="shared" si="103"/>
        <v>0</v>
      </c>
    </row>
    <row r="607" spans="2:12" ht="12.75">
      <c r="B607" s="13" t="s">
        <v>375</v>
      </c>
      <c r="C607" s="39"/>
      <c r="D607" s="12" t="s">
        <v>285</v>
      </c>
      <c r="E607" s="12" t="s">
        <v>301</v>
      </c>
      <c r="F607" s="36" t="s">
        <v>416</v>
      </c>
      <c r="G607" s="123" t="s">
        <v>367</v>
      </c>
      <c r="H607" s="40" t="s">
        <v>316</v>
      </c>
      <c r="I607" s="145">
        <v>1.1</v>
      </c>
      <c r="J607" s="144">
        <v>1.1</v>
      </c>
      <c r="K607" s="144">
        <f t="shared" si="102"/>
        <v>100</v>
      </c>
      <c r="L607" s="144">
        <f t="shared" si="103"/>
        <v>0</v>
      </c>
    </row>
    <row r="608" spans="2:12" ht="12.75">
      <c r="B608" s="16" t="s">
        <v>467</v>
      </c>
      <c r="C608" s="39"/>
      <c r="D608" s="12" t="s">
        <v>285</v>
      </c>
      <c r="E608" s="12" t="s">
        <v>301</v>
      </c>
      <c r="F608" s="36" t="s">
        <v>416</v>
      </c>
      <c r="G608" s="12" t="s">
        <v>381</v>
      </c>
      <c r="H608" s="12"/>
      <c r="I608" s="144">
        <f>I609</f>
        <v>53.9</v>
      </c>
      <c r="J608" s="144">
        <f>J609</f>
        <v>46.8</v>
      </c>
      <c r="K608" s="144">
        <f t="shared" si="102"/>
        <v>86.82745825602967</v>
      </c>
      <c r="L608" s="144">
        <f t="shared" si="103"/>
        <v>7.100000000000001</v>
      </c>
    </row>
    <row r="609" spans="2:12" ht="12.75">
      <c r="B609" s="16" t="s">
        <v>612</v>
      </c>
      <c r="C609" s="39"/>
      <c r="D609" s="12" t="s">
        <v>285</v>
      </c>
      <c r="E609" s="12" t="s">
        <v>301</v>
      </c>
      <c r="F609" s="36" t="s">
        <v>416</v>
      </c>
      <c r="G609" s="12" t="s">
        <v>613</v>
      </c>
      <c r="H609" s="12"/>
      <c r="I609" s="144">
        <f>I610</f>
        <v>53.9</v>
      </c>
      <c r="J609" s="144">
        <f>J610</f>
        <v>46.8</v>
      </c>
      <c r="K609" s="144">
        <f t="shared" si="102"/>
        <v>86.82745825602967</v>
      </c>
      <c r="L609" s="144">
        <f t="shared" si="103"/>
        <v>7.100000000000001</v>
      </c>
    </row>
    <row r="610" spans="2:12" ht="12.75">
      <c r="B610" s="13" t="s">
        <v>375</v>
      </c>
      <c r="C610" s="39"/>
      <c r="D610" s="12" t="s">
        <v>285</v>
      </c>
      <c r="E610" s="12" t="s">
        <v>301</v>
      </c>
      <c r="F610" s="36" t="s">
        <v>416</v>
      </c>
      <c r="G610" s="12" t="s">
        <v>613</v>
      </c>
      <c r="H610" s="12">
        <v>2</v>
      </c>
      <c r="I610" s="145">
        <v>53.9</v>
      </c>
      <c r="J610" s="144">
        <v>46.8</v>
      </c>
      <c r="K610" s="144">
        <f t="shared" si="102"/>
        <v>86.82745825602967</v>
      </c>
      <c r="L610" s="144">
        <f t="shared" si="103"/>
        <v>7.100000000000001</v>
      </c>
    </row>
    <row r="611" spans="2:12" ht="25.5">
      <c r="B611" s="31" t="s">
        <v>157</v>
      </c>
      <c r="C611" s="39"/>
      <c r="D611" s="12" t="s">
        <v>285</v>
      </c>
      <c r="E611" s="12" t="s">
        <v>301</v>
      </c>
      <c r="F611" s="36" t="s">
        <v>255</v>
      </c>
      <c r="G611" s="12"/>
      <c r="H611" s="12"/>
      <c r="I611" s="144">
        <f>I612+I616+I620+I624+I628</f>
        <v>15</v>
      </c>
      <c r="J611" s="144">
        <f>J612+J616+J620+J624+J628</f>
        <v>15</v>
      </c>
      <c r="K611" s="144">
        <f t="shared" si="102"/>
        <v>100</v>
      </c>
      <c r="L611" s="144">
        <f t="shared" si="103"/>
        <v>0</v>
      </c>
    </row>
    <row r="612" spans="2:12" ht="51">
      <c r="B612" s="31" t="s">
        <v>3</v>
      </c>
      <c r="C612" s="39"/>
      <c r="D612" s="12" t="s">
        <v>285</v>
      </c>
      <c r="E612" s="12" t="s">
        <v>301</v>
      </c>
      <c r="F612" s="36" t="s">
        <v>417</v>
      </c>
      <c r="G612" s="40"/>
      <c r="H612" s="40"/>
      <c r="I612" s="144">
        <f aca="true" t="shared" si="104" ref="I612:J614">I613</f>
        <v>3</v>
      </c>
      <c r="J612" s="144">
        <f t="shared" si="104"/>
        <v>3</v>
      </c>
      <c r="K612" s="144">
        <f t="shared" si="102"/>
        <v>100</v>
      </c>
      <c r="L612" s="144">
        <f t="shared" si="103"/>
        <v>0</v>
      </c>
    </row>
    <row r="613" spans="2:12" ht="12.75">
      <c r="B613" s="16" t="s">
        <v>467</v>
      </c>
      <c r="C613" s="39"/>
      <c r="D613" s="12" t="s">
        <v>285</v>
      </c>
      <c r="E613" s="12" t="s">
        <v>301</v>
      </c>
      <c r="F613" s="36" t="s">
        <v>417</v>
      </c>
      <c r="G613" s="12" t="s">
        <v>381</v>
      </c>
      <c r="H613" s="12"/>
      <c r="I613" s="144">
        <f t="shared" si="104"/>
        <v>3</v>
      </c>
      <c r="J613" s="144">
        <f t="shared" si="104"/>
        <v>3</v>
      </c>
      <c r="K613" s="144">
        <f t="shared" si="102"/>
        <v>100</v>
      </c>
      <c r="L613" s="144">
        <f t="shared" si="103"/>
        <v>0</v>
      </c>
    </row>
    <row r="614" spans="2:12" ht="12.75">
      <c r="B614" s="16" t="s">
        <v>612</v>
      </c>
      <c r="C614" s="39"/>
      <c r="D614" s="12" t="s">
        <v>285</v>
      </c>
      <c r="E614" s="12" t="s">
        <v>301</v>
      </c>
      <c r="F614" s="36" t="s">
        <v>417</v>
      </c>
      <c r="G614" s="12" t="s">
        <v>613</v>
      </c>
      <c r="H614" s="12"/>
      <c r="I614" s="144">
        <f t="shared" si="104"/>
        <v>3</v>
      </c>
      <c r="J614" s="144">
        <f t="shared" si="104"/>
        <v>3</v>
      </c>
      <c r="K614" s="144">
        <f t="shared" si="102"/>
        <v>100</v>
      </c>
      <c r="L614" s="144">
        <f t="shared" si="103"/>
        <v>0</v>
      </c>
    </row>
    <row r="615" spans="2:12" ht="12.75">
      <c r="B615" s="13" t="s">
        <v>375</v>
      </c>
      <c r="C615" s="39"/>
      <c r="D615" s="12" t="s">
        <v>285</v>
      </c>
      <c r="E615" s="12" t="s">
        <v>301</v>
      </c>
      <c r="F615" s="36" t="s">
        <v>417</v>
      </c>
      <c r="G615" s="12" t="s">
        <v>613</v>
      </c>
      <c r="H615" s="12">
        <v>2</v>
      </c>
      <c r="I615" s="145">
        <v>3</v>
      </c>
      <c r="J615" s="144">
        <v>3</v>
      </c>
      <c r="K615" s="144">
        <f t="shared" si="102"/>
        <v>100</v>
      </c>
      <c r="L615" s="144">
        <f t="shared" si="103"/>
        <v>0</v>
      </c>
    </row>
    <row r="616" spans="2:12" ht="51">
      <c r="B616" s="31" t="s">
        <v>4</v>
      </c>
      <c r="C616" s="39"/>
      <c r="D616" s="12" t="s">
        <v>285</v>
      </c>
      <c r="E616" s="12" t="s">
        <v>301</v>
      </c>
      <c r="F616" s="36" t="s">
        <v>418</v>
      </c>
      <c r="G616" s="40"/>
      <c r="H616" s="40"/>
      <c r="I616" s="144">
        <f aca="true" t="shared" si="105" ref="I616:J618">I617</f>
        <v>5</v>
      </c>
      <c r="J616" s="144">
        <f t="shared" si="105"/>
        <v>5</v>
      </c>
      <c r="K616" s="144">
        <f t="shared" si="102"/>
        <v>100</v>
      </c>
      <c r="L616" s="144">
        <f t="shared" si="103"/>
        <v>0</v>
      </c>
    </row>
    <row r="617" spans="2:12" ht="12.75">
      <c r="B617" s="16" t="s">
        <v>467</v>
      </c>
      <c r="C617" s="39"/>
      <c r="D617" s="12" t="s">
        <v>285</v>
      </c>
      <c r="E617" s="12" t="s">
        <v>301</v>
      </c>
      <c r="F617" s="36" t="s">
        <v>418</v>
      </c>
      <c r="G617" s="12" t="s">
        <v>381</v>
      </c>
      <c r="H617" s="12"/>
      <c r="I617" s="144">
        <f t="shared" si="105"/>
        <v>5</v>
      </c>
      <c r="J617" s="144">
        <f t="shared" si="105"/>
        <v>5</v>
      </c>
      <c r="K617" s="144">
        <f t="shared" si="102"/>
        <v>100</v>
      </c>
      <c r="L617" s="144">
        <f t="shared" si="103"/>
        <v>0</v>
      </c>
    </row>
    <row r="618" spans="2:12" ht="12.75">
      <c r="B618" s="16" t="s">
        <v>612</v>
      </c>
      <c r="C618" s="39"/>
      <c r="D618" s="12" t="s">
        <v>285</v>
      </c>
      <c r="E618" s="12" t="s">
        <v>301</v>
      </c>
      <c r="F618" s="36" t="s">
        <v>418</v>
      </c>
      <c r="G618" s="12" t="s">
        <v>613</v>
      </c>
      <c r="H618" s="12"/>
      <c r="I618" s="144">
        <f t="shared" si="105"/>
        <v>5</v>
      </c>
      <c r="J618" s="144">
        <f t="shared" si="105"/>
        <v>5</v>
      </c>
      <c r="K618" s="144">
        <f t="shared" si="102"/>
        <v>100</v>
      </c>
      <c r="L618" s="144">
        <f t="shared" si="103"/>
        <v>0</v>
      </c>
    </row>
    <row r="619" spans="2:12" ht="12.75">
      <c r="B619" s="13" t="s">
        <v>375</v>
      </c>
      <c r="C619" s="39"/>
      <c r="D619" s="12" t="s">
        <v>285</v>
      </c>
      <c r="E619" s="12" t="s">
        <v>301</v>
      </c>
      <c r="F619" s="36" t="s">
        <v>418</v>
      </c>
      <c r="G619" s="12" t="s">
        <v>613</v>
      </c>
      <c r="H619" s="12">
        <v>2</v>
      </c>
      <c r="I619" s="145">
        <v>5</v>
      </c>
      <c r="J619" s="144">
        <v>5</v>
      </c>
      <c r="K619" s="144">
        <f t="shared" si="102"/>
        <v>100</v>
      </c>
      <c r="L619" s="144">
        <f t="shared" si="103"/>
        <v>0</v>
      </c>
    </row>
    <row r="620" spans="2:12" ht="38.25">
      <c r="B620" s="31" t="s">
        <v>595</v>
      </c>
      <c r="C620" s="39"/>
      <c r="D620" s="12" t="s">
        <v>285</v>
      </c>
      <c r="E620" s="12" t="s">
        <v>301</v>
      </c>
      <c r="F620" s="36" t="s">
        <v>419</v>
      </c>
      <c r="G620" s="40"/>
      <c r="H620" s="40"/>
      <c r="I620" s="144">
        <f aca="true" t="shared" si="106" ref="I620:J622">I621</f>
        <v>2</v>
      </c>
      <c r="J620" s="144">
        <f t="shared" si="106"/>
        <v>2</v>
      </c>
      <c r="K620" s="144">
        <f t="shared" si="102"/>
        <v>100</v>
      </c>
      <c r="L620" s="144">
        <f t="shared" si="103"/>
        <v>0</v>
      </c>
    </row>
    <row r="621" spans="2:12" ht="12.75">
      <c r="B621" s="16" t="s">
        <v>467</v>
      </c>
      <c r="C621" s="39"/>
      <c r="D621" s="12" t="s">
        <v>285</v>
      </c>
      <c r="E621" s="12" t="s">
        <v>301</v>
      </c>
      <c r="F621" s="36" t="s">
        <v>419</v>
      </c>
      <c r="G621" s="12" t="s">
        <v>381</v>
      </c>
      <c r="H621" s="12"/>
      <c r="I621" s="144">
        <f t="shared" si="106"/>
        <v>2</v>
      </c>
      <c r="J621" s="144">
        <f t="shared" si="106"/>
        <v>2</v>
      </c>
      <c r="K621" s="144">
        <f t="shared" si="102"/>
        <v>100</v>
      </c>
      <c r="L621" s="144">
        <f t="shared" si="103"/>
        <v>0</v>
      </c>
    </row>
    <row r="622" spans="2:12" ht="12.75">
      <c r="B622" s="16" t="s">
        <v>612</v>
      </c>
      <c r="C622" s="39"/>
      <c r="D622" s="12" t="s">
        <v>285</v>
      </c>
      <c r="E622" s="12" t="s">
        <v>301</v>
      </c>
      <c r="F622" s="36" t="s">
        <v>419</v>
      </c>
      <c r="G622" s="12" t="s">
        <v>613</v>
      </c>
      <c r="H622" s="12"/>
      <c r="I622" s="144">
        <f t="shared" si="106"/>
        <v>2</v>
      </c>
      <c r="J622" s="144">
        <f t="shared" si="106"/>
        <v>2</v>
      </c>
      <c r="K622" s="144">
        <f t="shared" si="102"/>
        <v>100</v>
      </c>
      <c r="L622" s="144">
        <f t="shared" si="103"/>
        <v>0</v>
      </c>
    </row>
    <row r="623" spans="2:12" ht="12.75">
      <c r="B623" s="13" t="s">
        <v>375</v>
      </c>
      <c r="C623" s="39"/>
      <c r="D623" s="12" t="s">
        <v>285</v>
      </c>
      <c r="E623" s="12" t="s">
        <v>301</v>
      </c>
      <c r="F623" s="36" t="s">
        <v>419</v>
      </c>
      <c r="G623" s="12" t="s">
        <v>613</v>
      </c>
      <c r="H623" s="12">
        <v>2</v>
      </c>
      <c r="I623" s="145">
        <v>2</v>
      </c>
      <c r="J623" s="144">
        <v>2</v>
      </c>
      <c r="K623" s="144">
        <f t="shared" si="102"/>
        <v>100</v>
      </c>
      <c r="L623" s="144">
        <f t="shared" si="103"/>
        <v>0</v>
      </c>
    </row>
    <row r="624" spans="2:12" ht="38.25">
      <c r="B624" s="31" t="s">
        <v>295</v>
      </c>
      <c r="C624" s="39"/>
      <c r="D624" s="12" t="s">
        <v>285</v>
      </c>
      <c r="E624" s="12" t="s">
        <v>301</v>
      </c>
      <c r="F624" s="36" t="s">
        <v>420</v>
      </c>
      <c r="G624" s="40"/>
      <c r="H624" s="40"/>
      <c r="I624" s="144">
        <f aca="true" t="shared" si="107" ref="I624:J626">I625</f>
        <v>3</v>
      </c>
      <c r="J624" s="144">
        <f t="shared" si="107"/>
        <v>3</v>
      </c>
      <c r="K624" s="144">
        <f t="shared" si="102"/>
        <v>100</v>
      </c>
      <c r="L624" s="144">
        <f t="shared" si="103"/>
        <v>0</v>
      </c>
    </row>
    <row r="625" spans="2:12" ht="12.75">
      <c r="B625" s="16" t="s">
        <v>467</v>
      </c>
      <c r="C625" s="39"/>
      <c r="D625" s="12" t="s">
        <v>285</v>
      </c>
      <c r="E625" s="12" t="s">
        <v>301</v>
      </c>
      <c r="F625" s="36" t="s">
        <v>420</v>
      </c>
      <c r="G625" s="12" t="s">
        <v>381</v>
      </c>
      <c r="H625" s="12"/>
      <c r="I625" s="144">
        <f t="shared" si="107"/>
        <v>3</v>
      </c>
      <c r="J625" s="144">
        <f t="shared" si="107"/>
        <v>3</v>
      </c>
      <c r="K625" s="144">
        <f t="shared" si="102"/>
        <v>100</v>
      </c>
      <c r="L625" s="144">
        <f t="shared" si="103"/>
        <v>0</v>
      </c>
    </row>
    <row r="626" spans="2:12" ht="12.75">
      <c r="B626" s="16" t="s">
        <v>612</v>
      </c>
      <c r="C626" s="39"/>
      <c r="D626" s="12" t="s">
        <v>285</v>
      </c>
      <c r="E626" s="12" t="s">
        <v>301</v>
      </c>
      <c r="F626" s="36" t="s">
        <v>420</v>
      </c>
      <c r="G626" s="12" t="s">
        <v>613</v>
      </c>
      <c r="H626" s="12"/>
      <c r="I626" s="144">
        <f t="shared" si="107"/>
        <v>3</v>
      </c>
      <c r="J626" s="144">
        <f t="shared" si="107"/>
        <v>3</v>
      </c>
      <c r="K626" s="144">
        <f t="shared" si="102"/>
        <v>100</v>
      </c>
      <c r="L626" s="144">
        <f t="shared" si="103"/>
        <v>0</v>
      </c>
    </row>
    <row r="627" spans="2:12" ht="12.75">
      <c r="B627" s="13" t="s">
        <v>375</v>
      </c>
      <c r="C627" s="39"/>
      <c r="D627" s="12" t="s">
        <v>285</v>
      </c>
      <c r="E627" s="12" t="s">
        <v>301</v>
      </c>
      <c r="F627" s="36" t="s">
        <v>420</v>
      </c>
      <c r="G627" s="12" t="s">
        <v>613</v>
      </c>
      <c r="H627" s="12">
        <v>2</v>
      </c>
      <c r="I627" s="145">
        <v>3</v>
      </c>
      <c r="J627" s="144">
        <v>3</v>
      </c>
      <c r="K627" s="144">
        <f t="shared" si="102"/>
        <v>100</v>
      </c>
      <c r="L627" s="144">
        <f t="shared" si="103"/>
        <v>0</v>
      </c>
    </row>
    <row r="628" spans="2:12" ht="51">
      <c r="B628" s="31" t="s">
        <v>527</v>
      </c>
      <c r="C628" s="39"/>
      <c r="D628" s="12" t="s">
        <v>285</v>
      </c>
      <c r="E628" s="12" t="s">
        <v>301</v>
      </c>
      <c r="F628" s="36" t="s">
        <v>397</v>
      </c>
      <c r="G628" s="40"/>
      <c r="H628" s="40"/>
      <c r="I628" s="144">
        <f aca="true" t="shared" si="108" ref="I628:J630">I629</f>
        <v>2</v>
      </c>
      <c r="J628" s="144">
        <f t="shared" si="108"/>
        <v>2</v>
      </c>
      <c r="K628" s="144">
        <f t="shared" si="102"/>
        <v>100</v>
      </c>
      <c r="L628" s="144">
        <f t="shared" si="103"/>
        <v>0</v>
      </c>
    </row>
    <row r="629" spans="2:12" ht="12.75">
      <c r="B629" s="16" t="s">
        <v>467</v>
      </c>
      <c r="C629" s="39"/>
      <c r="D629" s="12" t="s">
        <v>285</v>
      </c>
      <c r="E629" s="12" t="s">
        <v>301</v>
      </c>
      <c r="F629" s="36" t="s">
        <v>397</v>
      </c>
      <c r="G629" s="12" t="s">
        <v>381</v>
      </c>
      <c r="H629" s="12"/>
      <c r="I629" s="144">
        <f t="shared" si="108"/>
        <v>2</v>
      </c>
      <c r="J629" s="144">
        <f t="shared" si="108"/>
        <v>2</v>
      </c>
      <c r="K629" s="144">
        <f t="shared" si="102"/>
        <v>100</v>
      </c>
      <c r="L629" s="144">
        <f t="shared" si="103"/>
        <v>0</v>
      </c>
    </row>
    <row r="630" spans="2:12" ht="12.75">
      <c r="B630" s="16" t="s">
        <v>612</v>
      </c>
      <c r="C630" s="39"/>
      <c r="D630" s="12" t="s">
        <v>285</v>
      </c>
      <c r="E630" s="12" t="s">
        <v>301</v>
      </c>
      <c r="F630" s="36" t="s">
        <v>397</v>
      </c>
      <c r="G630" s="12" t="s">
        <v>613</v>
      </c>
      <c r="H630" s="12"/>
      <c r="I630" s="144">
        <f t="shared" si="108"/>
        <v>2</v>
      </c>
      <c r="J630" s="144">
        <f t="shared" si="108"/>
        <v>2</v>
      </c>
      <c r="K630" s="144">
        <f t="shared" si="102"/>
        <v>100</v>
      </c>
      <c r="L630" s="144">
        <f t="shared" si="103"/>
        <v>0</v>
      </c>
    </row>
    <row r="631" spans="2:12" ht="12.75">
      <c r="B631" s="13" t="s">
        <v>375</v>
      </c>
      <c r="C631" s="39"/>
      <c r="D631" s="12" t="s">
        <v>285</v>
      </c>
      <c r="E631" s="12" t="s">
        <v>301</v>
      </c>
      <c r="F631" s="36" t="s">
        <v>397</v>
      </c>
      <c r="G631" s="12" t="s">
        <v>613</v>
      </c>
      <c r="H631" s="12">
        <v>2</v>
      </c>
      <c r="I631" s="145">
        <v>2</v>
      </c>
      <c r="J631" s="144">
        <v>2</v>
      </c>
      <c r="K631" s="144">
        <f t="shared" si="102"/>
        <v>100</v>
      </c>
      <c r="L631" s="144">
        <f t="shared" si="103"/>
        <v>0</v>
      </c>
    </row>
    <row r="632" spans="2:12" ht="12.75">
      <c r="B632" s="31" t="s">
        <v>126</v>
      </c>
      <c r="C632" s="39"/>
      <c r="D632" s="12" t="s">
        <v>285</v>
      </c>
      <c r="E632" s="12" t="s">
        <v>301</v>
      </c>
      <c r="F632" s="36" t="s">
        <v>107</v>
      </c>
      <c r="G632" s="12"/>
      <c r="H632" s="12"/>
      <c r="I632" s="144">
        <f>I633+I638</f>
        <v>8.5</v>
      </c>
      <c r="J632" s="144">
        <f>J633+J638</f>
        <v>8.5</v>
      </c>
      <c r="K632" s="144">
        <f t="shared" si="102"/>
        <v>100</v>
      </c>
      <c r="L632" s="144">
        <f t="shared" si="103"/>
        <v>0</v>
      </c>
    </row>
    <row r="633" spans="2:12" ht="25.5">
      <c r="B633" s="31" t="s">
        <v>127</v>
      </c>
      <c r="C633" s="39"/>
      <c r="D633" s="12" t="s">
        <v>285</v>
      </c>
      <c r="E633" s="12" t="s">
        <v>301</v>
      </c>
      <c r="F633" s="36" t="s">
        <v>108</v>
      </c>
      <c r="G633" s="12"/>
      <c r="H633" s="12"/>
      <c r="I633" s="144">
        <f aca="true" t="shared" si="109" ref="I633:J636">I634</f>
        <v>1</v>
      </c>
      <c r="J633" s="144">
        <f t="shared" si="109"/>
        <v>1</v>
      </c>
      <c r="K633" s="144">
        <f t="shared" si="102"/>
        <v>100</v>
      </c>
      <c r="L633" s="144">
        <f t="shared" si="103"/>
        <v>0</v>
      </c>
    </row>
    <row r="634" spans="2:12" ht="38.25">
      <c r="B634" s="31" t="s">
        <v>130</v>
      </c>
      <c r="C634" s="39"/>
      <c r="D634" s="12" t="s">
        <v>285</v>
      </c>
      <c r="E634" s="12" t="s">
        <v>301</v>
      </c>
      <c r="F634" s="36" t="s">
        <v>131</v>
      </c>
      <c r="G634" s="12"/>
      <c r="H634" s="12"/>
      <c r="I634" s="144">
        <f t="shared" si="109"/>
        <v>1</v>
      </c>
      <c r="J634" s="144">
        <f t="shared" si="109"/>
        <v>1</v>
      </c>
      <c r="K634" s="144">
        <f t="shared" si="102"/>
        <v>100</v>
      </c>
      <c r="L634" s="144">
        <f t="shared" si="103"/>
        <v>0</v>
      </c>
    </row>
    <row r="635" spans="2:12" ht="12.75">
      <c r="B635" s="16" t="s">
        <v>467</v>
      </c>
      <c r="C635" s="39"/>
      <c r="D635" s="12" t="s">
        <v>285</v>
      </c>
      <c r="E635" s="12" t="s">
        <v>301</v>
      </c>
      <c r="F635" s="36" t="s">
        <v>131</v>
      </c>
      <c r="G635" s="12" t="s">
        <v>381</v>
      </c>
      <c r="H635" s="12"/>
      <c r="I635" s="144">
        <f t="shared" si="109"/>
        <v>1</v>
      </c>
      <c r="J635" s="144">
        <f t="shared" si="109"/>
        <v>1</v>
      </c>
      <c r="K635" s="144">
        <f t="shared" si="102"/>
        <v>100</v>
      </c>
      <c r="L635" s="144">
        <f t="shared" si="103"/>
        <v>0</v>
      </c>
    </row>
    <row r="636" spans="2:12" ht="12.75">
      <c r="B636" s="16" t="s">
        <v>612</v>
      </c>
      <c r="C636" s="39"/>
      <c r="D636" s="12" t="s">
        <v>285</v>
      </c>
      <c r="E636" s="12" t="s">
        <v>301</v>
      </c>
      <c r="F636" s="36" t="s">
        <v>131</v>
      </c>
      <c r="G636" s="12" t="s">
        <v>613</v>
      </c>
      <c r="H636" s="12"/>
      <c r="I636" s="144">
        <f t="shared" si="109"/>
        <v>1</v>
      </c>
      <c r="J636" s="144">
        <f t="shared" si="109"/>
        <v>1</v>
      </c>
      <c r="K636" s="144">
        <f t="shared" si="102"/>
        <v>100</v>
      </c>
      <c r="L636" s="144">
        <f t="shared" si="103"/>
        <v>0</v>
      </c>
    </row>
    <row r="637" spans="2:12" ht="12.75">
      <c r="B637" s="13" t="s">
        <v>375</v>
      </c>
      <c r="C637" s="39"/>
      <c r="D637" s="12" t="s">
        <v>285</v>
      </c>
      <c r="E637" s="12" t="s">
        <v>301</v>
      </c>
      <c r="F637" s="36" t="s">
        <v>131</v>
      </c>
      <c r="G637" s="12" t="s">
        <v>613</v>
      </c>
      <c r="H637" s="12">
        <v>2</v>
      </c>
      <c r="I637" s="145">
        <v>1</v>
      </c>
      <c r="J637" s="144">
        <v>1</v>
      </c>
      <c r="K637" s="144">
        <f t="shared" si="102"/>
        <v>100</v>
      </c>
      <c r="L637" s="144">
        <f t="shared" si="103"/>
        <v>0</v>
      </c>
    </row>
    <row r="638" spans="2:12" ht="25.5">
      <c r="B638" s="31" t="s">
        <v>110</v>
      </c>
      <c r="C638" s="39"/>
      <c r="D638" s="12" t="s">
        <v>285</v>
      </c>
      <c r="E638" s="12" t="s">
        <v>301</v>
      </c>
      <c r="F638" s="36" t="s">
        <v>109</v>
      </c>
      <c r="G638" s="12"/>
      <c r="H638" s="12"/>
      <c r="I638" s="144">
        <f>I639+I643</f>
        <v>7.5</v>
      </c>
      <c r="J638" s="144">
        <f>J639+J643</f>
        <v>7.5</v>
      </c>
      <c r="K638" s="144">
        <f t="shared" si="102"/>
        <v>100</v>
      </c>
      <c r="L638" s="144">
        <f t="shared" si="103"/>
        <v>0</v>
      </c>
    </row>
    <row r="639" spans="2:12" ht="38.25">
      <c r="B639" s="81" t="s">
        <v>501</v>
      </c>
      <c r="C639" s="39"/>
      <c r="D639" s="12" t="s">
        <v>285</v>
      </c>
      <c r="E639" s="12" t="s">
        <v>301</v>
      </c>
      <c r="F639" s="36" t="s">
        <v>132</v>
      </c>
      <c r="G639" s="12"/>
      <c r="H639" s="12"/>
      <c r="I639" s="144">
        <f aca="true" t="shared" si="110" ref="I639:J641">I640</f>
        <v>5</v>
      </c>
      <c r="J639" s="144">
        <f t="shared" si="110"/>
        <v>5</v>
      </c>
      <c r="K639" s="144">
        <f t="shared" si="102"/>
        <v>100</v>
      </c>
      <c r="L639" s="144">
        <f t="shared" si="103"/>
        <v>0</v>
      </c>
    </row>
    <row r="640" spans="2:12" ht="12.75">
      <c r="B640" s="16" t="s">
        <v>467</v>
      </c>
      <c r="C640" s="39"/>
      <c r="D640" s="12" t="s">
        <v>285</v>
      </c>
      <c r="E640" s="12" t="s">
        <v>301</v>
      </c>
      <c r="F640" s="36" t="s">
        <v>132</v>
      </c>
      <c r="G640" s="12" t="s">
        <v>381</v>
      </c>
      <c r="H640" s="12"/>
      <c r="I640" s="144">
        <f t="shared" si="110"/>
        <v>5</v>
      </c>
      <c r="J640" s="144">
        <f t="shared" si="110"/>
        <v>5</v>
      </c>
      <c r="K640" s="144">
        <f t="shared" si="102"/>
        <v>100</v>
      </c>
      <c r="L640" s="144">
        <f t="shared" si="103"/>
        <v>0</v>
      </c>
    </row>
    <row r="641" spans="2:12" ht="12.75">
      <c r="B641" s="16" t="s">
        <v>612</v>
      </c>
      <c r="C641" s="39"/>
      <c r="D641" s="12" t="s">
        <v>285</v>
      </c>
      <c r="E641" s="12" t="s">
        <v>301</v>
      </c>
      <c r="F641" s="36" t="s">
        <v>132</v>
      </c>
      <c r="G641" s="12" t="s">
        <v>613</v>
      </c>
      <c r="H641" s="12"/>
      <c r="I641" s="144">
        <f t="shared" si="110"/>
        <v>5</v>
      </c>
      <c r="J641" s="144">
        <f t="shared" si="110"/>
        <v>5</v>
      </c>
      <c r="K641" s="144">
        <f t="shared" si="102"/>
        <v>100</v>
      </c>
      <c r="L641" s="144">
        <f t="shared" si="103"/>
        <v>0</v>
      </c>
    </row>
    <row r="642" spans="2:12" ht="12.75">
      <c r="B642" s="13" t="s">
        <v>375</v>
      </c>
      <c r="C642" s="39"/>
      <c r="D642" s="12" t="s">
        <v>285</v>
      </c>
      <c r="E642" s="12" t="s">
        <v>301</v>
      </c>
      <c r="F642" s="36" t="s">
        <v>132</v>
      </c>
      <c r="G642" s="12" t="s">
        <v>613</v>
      </c>
      <c r="H642" s="12">
        <v>2</v>
      </c>
      <c r="I642" s="145">
        <v>5</v>
      </c>
      <c r="J642" s="144">
        <v>5</v>
      </c>
      <c r="K642" s="144">
        <f t="shared" si="102"/>
        <v>100</v>
      </c>
      <c r="L642" s="144">
        <f t="shared" si="103"/>
        <v>0</v>
      </c>
    </row>
    <row r="643" spans="2:12" ht="38.25">
      <c r="B643" s="81" t="s">
        <v>105</v>
      </c>
      <c r="C643" s="39"/>
      <c r="D643" s="12" t="s">
        <v>285</v>
      </c>
      <c r="E643" s="12" t="s">
        <v>301</v>
      </c>
      <c r="F643" s="36" t="s">
        <v>133</v>
      </c>
      <c r="G643" s="12"/>
      <c r="H643" s="12"/>
      <c r="I643" s="144">
        <f aca="true" t="shared" si="111" ref="I643:J645">I644</f>
        <v>2.5</v>
      </c>
      <c r="J643" s="144">
        <f t="shared" si="111"/>
        <v>2.5</v>
      </c>
      <c r="K643" s="144">
        <f t="shared" si="102"/>
        <v>100</v>
      </c>
      <c r="L643" s="144">
        <f t="shared" si="103"/>
        <v>0</v>
      </c>
    </row>
    <row r="644" spans="2:12" ht="12.75">
      <c r="B644" s="16" t="s">
        <v>467</v>
      </c>
      <c r="C644" s="39"/>
      <c r="D644" s="12" t="s">
        <v>285</v>
      </c>
      <c r="E644" s="12" t="s">
        <v>301</v>
      </c>
      <c r="F644" s="36" t="s">
        <v>133</v>
      </c>
      <c r="G644" s="12" t="s">
        <v>381</v>
      </c>
      <c r="H644" s="12"/>
      <c r="I644" s="144">
        <f t="shared" si="111"/>
        <v>2.5</v>
      </c>
      <c r="J644" s="144">
        <f t="shared" si="111"/>
        <v>2.5</v>
      </c>
      <c r="K644" s="144">
        <f t="shared" si="102"/>
        <v>100</v>
      </c>
      <c r="L644" s="144">
        <f t="shared" si="103"/>
        <v>0</v>
      </c>
    </row>
    <row r="645" spans="2:12" ht="12.75">
      <c r="B645" s="16" t="s">
        <v>612</v>
      </c>
      <c r="C645" s="39"/>
      <c r="D645" s="12" t="s">
        <v>285</v>
      </c>
      <c r="E645" s="12" t="s">
        <v>301</v>
      </c>
      <c r="F645" s="36" t="s">
        <v>133</v>
      </c>
      <c r="G645" s="12" t="s">
        <v>613</v>
      </c>
      <c r="H645" s="12"/>
      <c r="I645" s="144">
        <f t="shared" si="111"/>
        <v>2.5</v>
      </c>
      <c r="J645" s="144">
        <f t="shared" si="111"/>
        <v>2.5</v>
      </c>
      <c r="K645" s="144">
        <f t="shared" si="102"/>
        <v>100</v>
      </c>
      <c r="L645" s="144">
        <f t="shared" si="103"/>
        <v>0</v>
      </c>
    </row>
    <row r="646" spans="2:12" ht="12.75">
      <c r="B646" s="13" t="s">
        <v>375</v>
      </c>
      <c r="C646" s="39"/>
      <c r="D646" s="12" t="s">
        <v>285</v>
      </c>
      <c r="E646" s="12" t="s">
        <v>301</v>
      </c>
      <c r="F646" s="36" t="s">
        <v>133</v>
      </c>
      <c r="G646" s="12" t="s">
        <v>613</v>
      </c>
      <c r="H646" s="12">
        <v>2</v>
      </c>
      <c r="I646" s="145">
        <v>2.5</v>
      </c>
      <c r="J646" s="144">
        <v>2.5</v>
      </c>
      <c r="K646" s="144">
        <f t="shared" si="102"/>
        <v>100</v>
      </c>
      <c r="L646" s="144">
        <f t="shared" si="103"/>
        <v>0</v>
      </c>
    </row>
    <row r="647" spans="2:12" ht="12.75">
      <c r="B647" s="32" t="s">
        <v>361</v>
      </c>
      <c r="C647" s="51"/>
      <c r="D647" s="12" t="s">
        <v>285</v>
      </c>
      <c r="E647" s="12" t="s">
        <v>302</v>
      </c>
      <c r="F647" s="12"/>
      <c r="G647" s="12"/>
      <c r="H647" s="12"/>
      <c r="I647" s="144">
        <f>I648</f>
        <v>1235.8000000000002</v>
      </c>
      <c r="J647" s="144">
        <f>J648</f>
        <v>1235.7</v>
      </c>
      <c r="K647" s="144">
        <f t="shared" si="102"/>
        <v>99.9919080757404</v>
      </c>
      <c r="L647" s="144">
        <f t="shared" si="103"/>
        <v>0.10000000000013642</v>
      </c>
    </row>
    <row r="648" spans="2:12" ht="12.75">
      <c r="B648" s="16" t="s">
        <v>376</v>
      </c>
      <c r="C648" s="30"/>
      <c r="D648" s="12" t="s">
        <v>285</v>
      </c>
      <c r="E648" s="12" t="s">
        <v>302</v>
      </c>
      <c r="F648" s="12" t="s">
        <v>33</v>
      </c>
      <c r="G648" s="12"/>
      <c r="H648" s="12"/>
      <c r="I648" s="144">
        <f>I649</f>
        <v>1235.8000000000002</v>
      </c>
      <c r="J648" s="144">
        <f>J649</f>
        <v>1235.7</v>
      </c>
      <c r="K648" s="144">
        <f t="shared" si="102"/>
        <v>99.9919080757404</v>
      </c>
      <c r="L648" s="144">
        <f t="shared" si="103"/>
        <v>0.10000000000013642</v>
      </c>
    </row>
    <row r="649" spans="2:12" ht="30" customHeight="1">
      <c r="B649" s="81" t="s">
        <v>39</v>
      </c>
      <c r="C649" s="29"/>
      <c r="D649" s="12" t="s">
        <v>285</v>
      </c>
      <c r="E649" s="12" t="s">
        <v>302</v>
      </c>
      <c r="F649" s="36" t="s">
        <v>160</v>
      </c>
      <c r="G649" s="12"/>
      <c r="H649" s="12"/>
      <c r="I649" s="144">
        <f>I650+I653+I656</f>
        <v>1235.8000000000002</v>
      </c>
      <c r="J649" s="144">
        <f>J650+J653+J656</f>
        <v>1235.7</v>
      </c>
      <c r="K649" s="144">
        <f t="shared" si="102"/>
        <v>99.9919080757404</v>
      </c>
      <c r="L649" s="144">
        <f t="shared" si="103"/>
        <v>0.10000000000013642</v>
      </c>
    </row>
    <row r="650" spans="2:12" ht="25.5">
      <c r="B650" s="13" t="s">
        <v>377</v>
      </c>
      <c r="C650" s="29"/>
      <c r="D650" s="12" t="s">
        <v>285</v>
      </c>
      <c r="E650" s="12" t="s">
        <v>302</v>
      </c>
      <c r="F650" s="36" t="s">
        <v>160</v>
      </c>
      <c r="G650" s="12" t="s">
        <v>20</v>
      </c>
      <c r="H650" s="12"/>
      <c r="I650" s="144">
        <f>I651</f>
        <v>1087.5</v>
      </c>
      <c r="J650" s="144">
        <f>J651</f>
        <v>1087.5</v>
      </c>
      <c r="K650" s="144">
        <f t="shared" si="102"/>
        <v>100</v>
      </c>
      <c r="L650" s="144">
        <f t="shared" si="103"/>
        <v>0</v>
      </c>
    </row>
    <row r="651" spans="2:12" ht="12.75">
      <c r="B651" s="13" t="s">
        <v>287</v>
      </c>
      <c r="C651" s="29"/>
      <c r="D651" s="12" t="s">
        <v>285</v>
      </c>
      <c r="E651" s="12" t="s">
        <v>302</v>
      </c>
      <c r="F651" s="36" t="s">
        <v>160</v>
      </c>
      <c r="G651" s="12" t="s">
        <v>378</v>
      </c>
      <c r="H651" s="12"/>
      <c r="I651" s="144">
        <f>I652</f>
        <v>1087.5</v>
      </c>
      <c r="J651" s="144">
        <f>J652</f>
        <v>1087.5</v>
      </c>
      <c r="K651" s="144">
        <f t="shared" si="102"/>
        <v>100</v>
      </c>
      <c r="L651" s="144">
        <f t="shared" si="103"/>
        <v>0</v>
      </c>
    </row>
    <row r="652" spans="2:12" ht="12.75">
      <c r="B652" s="13" t="s">
        <v>375</v>
      </c>
      <c r="C652" s="29"/>
      <c r="D652" s="12" t="s">
        <v>285</v>
      </c>
      <c r="E652" s="12" t="s">
        <v>302</v>
      </c>
      <c r="F652" s="36" t="s">
        <v>160</v>
      </c>
      <c r="G652" s="12" t="s">
        <v>378</v>
      </c>
      <c r="H652" s="12">
        <v>2</v>
      </c>
      <c r="I652" s="145">
        <v>1087.5</v>
      </c>
      <c r="J652" s="144">
        <v>1087.5</v>
      </c>
      <c r="K652" s="144">
        <f t="shared" si="102"/>
        <v>100</v>
      </c>
      <c r="L652" s="144">
        <f t="shared" si="103"/>
        <v>0</v>
      </c>
    </row>
    <row r="653" spans="2:12" ht="12.75">
      <c r="B653" s="16" t="s">
        <v>467</v>
      </c>
      <c r="C653" s="37"/>
      <c r="D653" s="12" t="s">
        <v>285</v>
      </c>
      <c r="E653" s="12" t="s">
        <v>302</v>
      </c>
      <c r="F653" s="36" t="s">
        <v>160</v>
      </c>
      <c r="G653" s="12" t="s">
        <v>381</v>
      </c>
      <c r="H653" s="12"/>
      <c r="I653" s="144">
        <f>I654</f>
        <v>147.9</v>
      </c>
      <c r="J653" s="144">
        <f>J654</f>
        <v>147.8</v>
      </c>
      <c r="K653" s="144">
        <f t="shared" si="102"/>
        <v>99.93238674780257</v>
      </c>
      <c r="L653" s="144">
        <f t="shared" si="103"/>
        <v>0.09999999999999432</v>
      </c>
    </row>
    <row r="654" spans="2:12" ht="12.75">
      <c r="B654" s="16" t="s">
        <v>612</v>
      </c>
      <c r="C654" s="37"/>
      <c r="D654" s="12" t="s">
        <v>285</v>
      </c>
      <c r="E654" s="12" t="s">
        <v>302</v>
      </c>
      <c r="F654" s="36" t="s">
        <v>160</v>
      </c>
      <c r="G654" s="12" t="s">
        <v>613</v>
      </c>
      <c r="H654" s="12"/>
      <c r="I654" s="144">
        <f>I655</f>
        <v>147.9</v>
      </c>
      <c r="J654" s="144">
        <f>J655</f>
        <v>147.8</v>
      </c>
      <c r="K654" s="144">
        <f t="shared" si="102"/>
        <v>99.93238674780257</v>
      </c>
      <c r="L654" s="144">
        <f t="shared" si="103"/>
        <v>0.09999999999999432</v>
      </c>
    </row>
    <row r="655" spans="2:12" ht="12.75">
      <c r="B655" s="13" t="s">
        <v>375</v>
      </c>
      <c r="C655" s="29"/>
      <c r="D655" s="12" t="s">
        <v>285</v>
      </c>
      <c r="E655" s="12" t="s">
        <v>302</v>
      </c>
      <c r="F655" s="36" t="s">
        <v>160</v>
      </c>
      <c r="G655" s="12" t="s">
        <v>613</v>
      </c>
      <c r="H655" s="12">
        <v>2</v>
      </c>
      <c r="I655" s="145">
        <v>147.9</v>
      </c>
      <c r="J655" s="144">
        <v>147.8</v>
      </c>
      <c r="K655" s="144">
        <f t="shared" si="102"/>
        <v>99.93238674780257</v>
      </c>
      <c r="L655" s="144">
        <f t="shared" si="103"/>
        <v>0.09999999999999432</v>
      </c>
    </row>
    <row r="656" spans="2:12" ht="12.75">
      <c r="B656" s="16" t="s">
        <v>297</v>
      </c>
      <c r="C656" s="37"/>
      <c r="D656" s="12" t="s">
        <v>285</v>
      </c>
      <c r="E656" s="12" t="s">
        <v>302</v>
      </c>
      <c r="F656" s="36" t="s">
        <v>160</v>
      </c>
      <c r="G656" s="12" t="s">
        <v>66</v>
      </c>
      <c r="H656" s="12"/>
      <c r="I656" s="144">
        <f>I657</f>
        <v>0.4</v>
      </c>
      <c r="J656" s="144">
        <f>J657</f>
        <v>0.4</v>
      </c>
      <c r="K656" s="144">
        <f t="shared" si="102"/>
        <v>100</v>
      </c>
      <c r="L656" s="144">
        <f t="shared" si="103"/>
        <v>0</v>
      </c>
    </row>
    <row r="657" spans="2:12" ht="12.75">
      <c r="B657" s="16" t="s">
        <v>298</v>
      </c>
      <c r="C657" s="37"/>
      <c r="D657" s="12" t="s">
        <v>285</v>
      </c>
      <c r="E657" s="12" t="s">
        <v>302</v>
      </c>
      <c r="F657" s="36" t="s">
        <v>160</v>
      </c>
      <c r="G657" s="12" t="s">
        <v>299</v>
      </c>
      <c r="H657" s="12"/>
      <c r="I657" s="144">
        <f>I658</f>
        <v>0.4</v>
      </c>
      <c r="J657" s="144">
        <f>J658</f>
        <v>0.4</v>
      </c>
      <c r="K657" s="144">
        <f t="shared" si="102"/>
        <v>100</v>
      </c>
      <c r="L657" s="144">
        <f t="shared" si="103"/>
        <v>0</v>
      </c>
    </row>
    <row r="658" spans="2:12" ht="12.75">
      <c r="B658" s="13" t="s">
        <v>375</v>
      </c>
      <c r="C658" s="29"/>
      <c r="D658" s="12" t="s">
        <v>285</v>
      </c>
      <c r="E658" s="12" t="s">
        <v>302</v>
      </c>
      <c r="F658" s="36" t="s">
        <v>160</v>
      </c>
      <c r="G658" s="12" t="s">
        <v>299</v>
      </c>
      <c r="H658" s="12">
        <v>2</v>
      </c>
      <c r="I658" s="145">
        <v>0.4</v>
      </c>
      <c r="J658" s="144">
        <v>0.4</v>
      </c>
      <c r="K658" s="144">
        <f t="shared" si="102"/>
        <v>100</v>
      </c>
      <c r="L658" s="144">
        <f t="shared" si="103"/>
        <v>0</v>
      </c>
    </row>
    <row r="659" spans="2:12" ht="12.75">
      <c r="B659" s="13" t="s">
        <v>54</v>
      </c>
      <c r="C659" s="29"/>
      <c r="D659" s="12" t="s">
        <v>305</v>
      </c>
      <c r="E659" s="12"/>
      <c r="F659" s="27"/>
      <c r="G659" s="12"/>
      <c r="H659" s="12"/>
      <c r="I659" s="144">
        <f>I660+I692+I722</f>
        <v>6183.3</v>
      </c>
      <c r="J659" s="144">
        <f>J660+J692+J722</f>
        <v>5586.4</v>
      </c>
      <c r="K659" s="144">
        <f t="shared" si="102"/>
        <v>90.34657868775572</v>
      </c>
      <c r="L659" s="144">
        <f t="shared" si="103"/>
        <v>596.9000000000005</v>
      </c>
    </row>
    <row r="660" spans="2:12" ht="12.75">
      <c r="B660" s="13" t="s">
        <v>55</v>
      </c>
      <c r="C660" s="29"/>
      <c r="D660" s="12" t="s">
        <v>305</v>
      </c>
      <c r="E660" s="12" t="s">
        <v>307</v>
      </c>
      <c r="F660" s="12"/>
      <c r="G660" s="12"/>
      <c r="H660" s="12"/>
      <c r="I660" s="144">
        <f>I661+I686</f>
        <v>771</v>
      </c>
      <c r="J660" s="144">
        <f>J661+J686</f>
        <v>641.8</v>
      </c>
      <c r="K660" s="144">
        <f t="shared" si="102"/>
        <v>83.24254215304798</v>
      </c>
      <c r="L660" s="144">
        <f t="shared" si="103"/>
        <v>129.20000000000005</v>
      </c>
    </row>
    <row r="661" spans="2:12" ht="12.75">
      <c r="B661" s="41" t="s">
        <v>531</v>
      </c>
      <c r="C661" s="39"/>
      <c r="D661" s="12" t="s">
        <v>305</v>
      </c>
      <c r="E661" s="12" t="s">
        <v>307</v>
      </c>
      <c r="F661" s="36" t="s">
        <v>530</v>
      </c>
      <c r="G661" s="12"/>
      <c r="H661" s="12"/>
      <c r="I661" s="144">
        <f>I662+I673</f>
        <v>738.6</v>
      </c>
      <c r="J661" s="144">
        <f>J662+J673</f>
        <v>609.4</v>
      </c>
      <c r="K661" s="144">
        <f aca="true" t="shared" si="112" ref="K661:K724">J661/I661*100</f>
        <v>82.50744652044408</v>
      </c>
      <c r="L661" s="144">
        <f aca="true" t="shared" si="113" ref="L661:L724">I661-J661</f>
        <v>129.20000000000005</v>
      </c>
    </row>
    <row r="662" spans="2:12" ht="25.5">
      <c r="B662" s="41" t="s">
        <v>533</v>
      </c>
      <c r="C662" s="39"/>
      <c r="D662" s="12" t="s">
        <v>305</v>
      </c>
      <c r="E662" s="12" t="s">
        <v>307</v>
      </c>
      <c r="F662" s="36" t="s">
        <v>532</v>
      </c>
      <c r="G662" s="12"/>
      <c r="H662" s="12"/>
      <c r="I662" s="144">
        <f>I663</f>
        <v>63</v>
      </c>
      <c r="J662" s="144">
        <f>J663</f>
        <v>42.4</v>
      </c>
      <c r="K662" s="144">
        <f t="shared" si="112"/>
        <v>67.30158730158729</v>
      </c>
      <c r="L662" s="144">
        <f t="shared" si="113"/>
        <v>20.6</v>
      </c>
    </row>
    <row r="663" spans="2:12" ht="39" customHeight="1">
      <c r="B663" s="81" t="s">
        <v>475</v>
      </c>
      <c r="C663" s="39"/>
      <c r="D663" s="12" t="s">
        <v>305</v>
      </c>
      <c r="E663" s="12" t="s">
        <v>307</v>
      </c>
      <c r="F663" s="36" t="s">
        <v>409</v>
      </c>
      <c r="G663" s="40"/>
      <c r="H663" s="40"/>
      <c r="I663" s="144">
        <f>I664+I667</f>
        <v>63</v>
      </c>
      <c r="J663" s="144">
        <f>J664+J667</f>
        <v>42.4</v>
      </c>
      <c r="K663" s="144">
        <f t="shared" si="112"/>
        <v>67.30158730158729</v>
      </c>
      <c r="L663" s="144">
        <f t="shared" si="113"/>
        <v>20.6</v>
      </c>
    </row>
    <row r="664" spans="2:12" ht="12.75">
      <c r="B664" s="16" t="s">
        <v>467</v>
      </c>
      <c r="C664" s="39"/>
      <c r="D664" s="12" t="s">
        <v>305</v>
      </c>
      <c r="E664" s="12" t="s">
        <v>307</v>
      </c>
      <c r="F664" s="36" t="s">
        <v>409</v>
      </c>
      <c r="G664" s="12" t="s">
        <v>381</v>
      </c>
      <c r="H664" s="12"/>
      <c r="I664" s="144">
        <f>I665</f>
        <v>19</v>
      </c>
      <c r="J664" s="144">
        <f>J665</f>
        <v>12.4</v>
      </c>
      <c r="K664" s="144">
        <f t="shared" si="112"/>
        <v>65.26315789473685</v>
      </c>
      <c r="L664" s="144">
        <f t="shared" si="113"/>
        <v>6.6</v>
      </c>
    </row>
    <row r="665" spans="2:12" ht="12.75">
      <c r="B665" s="16" t="s">
        <v>612</v>
      </c>
      <c r="C665" s="39"/>
      <c r="D665" s="12" t="s">
        <v>305</v>
      </c>
      <c r="E665" s="12" t="s">
        <v>307</v>
      </c>
      <c r="F665" s="36" t="s">
        <v>409</v>
      </c>
      <c r="G665" s="12" t="s">
        <v>613</v>
      </c>
      <c r="H665" s="12"/>
      <c r="I665" s="144">
        <f>I666</f>
        <v>19</v>
      </c>
      <c r="J665" s="144">
        <f>J666</f>
        <v>12.4</v>
      </c>
      <c r="K665" s="144">
        <f t="shared" si="112"/>
        <v>65.26315789473685</v>
      </c>
      <c r="L665" s="144">
        <f t="shared" si="113"/>
        <v>6.6</v>
      </c>
    </row>
    <row r="666" spans="2:12" ht="12.75">
      <c r="B666" s="13" t="s">
        <v>375</v>
      </c>
      <c r="C666" s="39"/>
      <c r="D666" s="12" t="s">
        <v>305</v>
      </c>
      <c r="E666" s="12" t="s">
        <v>307</v>
      </c>
      <c r="F666" s="36" t="s">
        <v>409</v>
      </c>
      <c r="G666" s="12" t="s">
        <v>613</v>
      </c>
      <c r="H666" s="12">
        <v>2</v>
      </c>
      <c r="I666" s="145">
        <v>19</v>
      </c>
      <c r="J666" s="144">
        <v>12.4</v>
      </c>
      <c r="K666" s="144">
        <f t="shared" si="112"/>
        <v>65.26315789473685</v>
      </c>
      <c r="L666" s="144">
        <f t="shared" si="113"/>
        <v>6.6</v>
      </c>
    </row>
    <row r="667" spans="2:12" ht="12.75">
      <c r="B667" s="13" t="s">
        <v>125</v>
      </c>
      <c r="C667" s="39"/>
      <c r="D667" s="12" t="s">
        <v>305</v>
      </c>
      <c r="E667" s="12" t="s">
        <v>307</v>
      </c>
      <c r="F667" s="36" t="s">
        <v>409</v>
      </c>
      <c r="G667" s="12" t="s">
        <v>19</v>
      </c>
      <c r="H667" s="12"/>
      <c r="I667" s="144">
        <f>I668</f>
        <v>44</v>
      </c>
      <c r="J667" s="144">
        <f>J668</f>
        <v>30</v>
      </c>
      <c r="K667" s="144">
        <f t="shared" si="112"/>
        <v>68.18181818181817</v>
      </c>
      <c r="L667" s="144">
        <f t="shared" si="113"/>
        <v>14</v>
      </c>
    </row>
    <row r="668" spans="2:12" ht="12.75">
      <c r="B668" s="154" t="s">
        <v>618</v>
      </c>
      <c r="C668" s="39"/>
      <c r="D668" s="12" t="s">
        <v>305</v>
      </c>
      <c r="E668" s="12" t="s">
        <v>307</v>
      </c>
      <c r="F668" s="36" t="s">
        <v>409</v>
      </c>
      <c r="G668" s="12" t="s">
        <v>617</v>
      </c>
      <c r="H668" s="12"/>
      <c r="I668" s="144">
        <f>I669</f>
        <v>44</v>
      </c>
      <c r="J668" s="144">
        <f>J669</f>
        <v>30</v>
      </c>
      <c r="K668" s="144">
        <f t="shared" si="112"/>
        <v>68.18181818181817</v>
      </c>
      <c r="L668" s="144">
        <f t="shared" si="113"/>
        <v>14</v>
      </c>
    </row>
    <row r="669" spans="2:12" ht="12.75">
      <c r="B669" s="13" t="s">
        <v>375</v>
      </c>
      <c r="C669" s="39"/>
      <c r="D669" s="12" t="s">
        <v>305</v>
      </c>
      <c r="E669" s="12" t="s">
        <v>307</v>
      </c>
      <c r="F669" s="36" t="s">
        <v>409</v>
      </c>
      <c r="G669" s="12" t="s">
        <v>617</v>
      </c>
      <c r="H669" s="12">
        <v>2</v>
      </c>
      <c r="I669" s="145">
        <v>44</v>
      </c>
      <c r="J669" s="144">
        <v>30</v>
      </c>
      <c r="K669" s="144">
        <f t="shared" si="112"/>
        <v>68.18181818181817</v>
      </c>
      <c r="L669" s="144">
        <f t="shared" si="113"/>
        <v>14</v>
      </c>
    </row>
    <row r="670" spans="2:12" ht="12.75" hidden="1">
      <c r="B670" s="13" t="s">
        <v>140</v>
      </c>
      <c r="C670" s="39"/>
      <c r="D670" s="12" t="s">
        <v>305</v>
      </c>
      <c r="E670" s="12" t="s">
        <v>307</v>
      </c>
      <c r="F670" s="36" t="s">
        <v>409</v>
      </c>
      <c r="G670" s="12" t="s">
        <v>141</v>
      </c>
      <c r="H670" s="12"/>
      <c r="I670" s="145">
        <v>0</v>
      </c>
      <c r="J670" s="144"/>
      <c r="K670" s="144" t="e">
        <f t="shared" si="112"/>
        <v>#DIV/0!</v>
      </c>
      <c r="L670" s="144">
        <f t="shared" si="113"/>
        <v>0</v>
      </c>
    </row>
    <row r="671" spans="2:12" ht="12.75" hidden="1">
      <c r="B671" s="13" t="s">
        <v>293</v>
      </c>
      <c r="C671" s="39"/>
      <c r="D671" s="12" t="s">
        <v>305</v>
      </c>
      <c r="E671" s="12" t="s">
        <v>307</v>
      </c>
      <c r="F671" s="36" t="s">
        <v>409</v>
      </c>
      <c r="G671" s="12">
        <v>610</v>
      </c>
      <c r="H671" s="12"/>
      <c r="I671" s="145">
        <v>0</v>
      </c>
      <c r="J671" s="144"/>
      <c r="K671" s="144" t="e">
        <f t="shared" si="112"/>
        <v>#DIV/0!</v>
      </c>
      <c r="L671" s="144">
        <f t="shared" si="113"/>
        <v>0</v>
      </c>
    </row>
    <row r="672" spans="2:12" ht="12.75" hidden="1">
      <c r="B672" s="13" t="s">
        <v>375</v>
      </c>
      <c r="C672" s="39"/>
      <c r="D672" s="12" t="s">
        <v>305</v>
      </c>
      <c r="E672" s="12" t="s">
        <v>307</v>
      </c>
      <c r="F672" s="36" t="s">
        <v>409</v>
      </c>
      <c r="G672" s="12">
        <v>610</v>
      </c>
      <c r="H672" s="12">
        <v>2</v>
      </c>
      <c r="I672" s="145">
        <v>0</v>
      </c>
      <c r="J672" s="144"/>
      <c r="K672" s="144" t="e">
        <f t="shared" si="112"/>
        <v>#DIV/0!</v>
      </c>
      <c r="L672" s="144">
        <f t="shared" si="113"/>
        <v>0</v>
      </c>
    </row>
    <row r="673" spans="2:12" ht="25.5">
      <c r="B673" s="31" t="s">
        <v>535</v>
      </c>
      <c r="C673" s="39"/>
      <c r="D673" s="12" t="s">
        <v>305</v>
      </c>
      <c r="E673" s="12" t="s">
        <v>307</v>
      </c>
      <c r="F673" s="36" t="s">
        <v>534</v>
      </c>
      <c r="G673" s="40"/>
      <c r="H673" s="40"/>
      <c r="I673" s="144">
        <f>I674+I678+I682</f>
        <v>675.6</v>
      </c>
      <c r="J673" s="144">
        <f>J674+J678+J682</f>
        <v>567</v>
      </c>
      <c r="K673" s="144">
        <f t="shared" si="112"/>
        <v>83.92539964476022</v>
      </c>
      <c r="L673" s="144">
        <f t="shared" si="113"/>
        <v>108.60000000000002</v>
      </c>
    </row>
    <row r="674" spans="2:12" ht="25.5">
      <c r="B674" s="13" t="s">
        <v>627</v>
      </c>
      <c r="C674" s="12"/>
      <c r="D674" s="12" t="s">
        <v>305</v>
      </c>
      <c r="E674" s="12" t="s">
        <v>307</v>
      </c>
      <c r="F674" s="36" t="s">
        <v>624</v>
      </c>
      <c r="G674" s="40"/>
      <c r="H674" s="40"/>
      <c r="I674" s="144">
        <f aca="true" t="shared" si="114" ref="I674:J676">I675</f>
        <v>175.8</v>
      </c>
      <c r="J674" s="144">
        <f t="shared" si="114"/>
        <v>175.8</v>
      </c>
      <c r="K674" s="144">
        <f t="shared" si="112"/>
        <v>100</v>
      </c>
      <c r="L674" s="144">
        <f t="shared" si="113"/>
        <v>0</v>
      </c>
    </row>
    <row r="675" spans="2:12" ht="12.75">
      <c r="B675" s="13" t="s">
        <v>125</v>
      </c>
      <c r="C675" s="12"/>
      <c r="D675" s="12" t="s">
        <v>305</v>
      </c>
      <c r="E675" s="12" t="s">
        <v>307</v>
      </c>
      <c r="F675" s="36" t="s">
        <v>624</v>
      </c>
      <c r="G675" s="12" t="s">
        <v>19</v>
      </c>
      <c r="H675" s="40"/>
      <c r="I675" s="144">
        <f t="shared" si="114"/>
        <v>175.8</v>
      </c>
      <c r="J675" s="144">
        <f t="shared" si="114"/>
        <v>175.8</v>
      </c>
      <c r="K675" s="144">
        <f t="shared" si="112"/>
        <v>100</v>
      </c>
      <c r="L675" s="144">
        <f t="shared" si="113"/>
        <v>0</v>
      </c>
    </row>
    <row r="676" spans="2:12" ht="12.75">
      <c r="B676" s="13" t="s">
        <v>480</v>
      </c>
      <c r="C676" s="12"/>
      <c r="D676" s="12" t="s">
        <v>305</v>
      </c>
      <c r="E676" s="12" t="s">
        <v>307</v>
      </c>
      <c r="F676" s="36" t="s">
        <v>624</v>
      </c>
      <c r="G676" s="12" t="s">
        <v>479</v>
      </c>
      <c r="H676" s="40"/>
      <c r="I676" s="144">
        <f t="shared" si="114"/>
        <v>175.8</v>
      </c>
      <c r="J676" s="144">
        <f t="shared" si="114"/>
        <v>175.8</v>
      </c>
      <c r="K676" s="144">
        <f t="shared" si="112"/>
        <v>100</v>
      </c>
      <c r="L676" s="144">
        <f t="shared" si="113"/>
        <v>0</v>
      </c>
    </row>
    <row r="677" spans="2:12" ht="12.75">
      <c r="B677" s="13" t="s">
        <v>314</v>
      </c>
      <c r="C677" s="12"/>
      <c r="D677" s="12" t="s">
        <v>305</v>
      </c>
      <c r="E677" s="12" t="s">
        <v>307</v>
      </c>
      <c r="F677" s="36" t="s">
        <v>624</v>
      </c>
      <c r="G677" s="12" t="s">
        <v>479</v>
      </c>
      <c r="H677" s="40" t="s">
        <v>317</v>
      </c>
      <c r="I677" s="145">
        <v>175.8</v>
      </c>
      <c r="J677" s="144">
        <v>175.8</v>
      </c>
      <c r="K677" s="144">
        <f t="shared" si="112"/>
        <v>100</v>
      </c>
      <c r="L677" s="144">
        <f t="shared" si="113"/>
        <v>0</v>
      </c>
    </row>
    <row r="678" spans="2:12" ht="25.5">
      <c r="B678" s="13" t="s">
        <v>236</v>
      </c>
      <c r="C678" s="12"/>
      <c r="D678" s="12" t="s">
        <v>305</v>
      </c>
      <c r="E678" s="12" t="s">
        <v>307</v>
      </c>
      <c r="F678" s="36" t="s">
        <v>626</v>
      </c>
      <c r="G678" s="12"/>
      <c r="H678" s="40"/>
      <c r="I678" s="144">
        <f aca="true" t="shared" si="115" ref="I678:J680">I679</f>
        <v>290</v>
      </c>
      <c r="J678" s="144">
        <f t="shared" si="115"/>
        <v>181.4</v>
      </c>
      <c r="K678" s="144">
        <f t="shared" si="112"/>
        <v>62.55172413793104</v>
      </c>
      <c r="L678" s="144">
        <f t="shared" si="113"/>
        <v>108.6</v>
      </c>
    </row>
    <row r="679" spans="2:12" ht="12.75">
      <c r="B679" s="13" t="s">
        <v>125</v>
      </c>
      <c r="C679" s="12"/>
      <c r="D679" s="12" t="s">
        <v>305</v>
      </c>
      <c r="E679" s="12" t="s">
        <v>307</v>
      </c>
      <c r="F679" s="36" t="s">
        <v>626</v>
      </c>
      <c r="G679" s="12" t="s">
        <v>19</v>
      </c>
      <c r="H679" s="40"/>
      <c r="I679" s="144">
        <f t="shared" si="115"/>
        <v>290</v>
      </c>
      <c r="J679" s="144">
        <f t="shared" si="115"/>
        <v>181.4</v>
      </c>
      <c r="K679" s="144">
        <f t="shared" si="112"/>
        <v>62.55172413793104</v>
      </c>
      <c r="L679" s="144">
        <f t="shared" si="113"/>
        <v>108.6</v>
      </c>
    </row>
    <row r="680" spans="2:12" ht="12.75">
      <c r="B680" s="13" t="s">
        <v>480</v>
      </c>
      <c r="C680" s="12"/>
      <c r="D680" s="12" t="s">
        <v>305</v>
      </c>
      <c r="E680" s="12" t="s">
        <v>307</v>
      </c>
      <c r="F680" s="36" t="s">
        <v>626</v>
      </c>
      <c r="G680" s="12" t="s">
        <v>479</v>
      </c>
      <c r="H680" s="40"/>
      <c r="I680" s="144">
        <f t="shared" si="115"/>
        <v>290</v>
      </c>
      <c r="J680" s="144">
        <f t="shared" si="115"/>
        <v>181.4</v>
      </c>
      <c r="K680" s="144">
        <f t="shared" si="112"/>
        <v>62.55172413793104</v>
      </c>
      <c r="L680" s="144">
        <f t="shared" si="113"/>
        <v>108.6</v>
      </c>
    </row>
    <row r="681" spans="2:12" ht="12.75">
      <c r="B681" s="13" t="s">
        <v>375</v>
      </c>
      <c r="C681" s="12"/>
      <c r="D681" s="12" t="s">
        <v>305</v>
      </c>
      <c r="E681" s="12" t="s">
        <v>307</v>
      </c>
      <c r="F681" s="36" t="s">
        <v>626</v>
      </c>
      <c r="G681" s="12" t="s">
        <v>479</v>
      </c>
      <c r="H681" s="40" t="s">
        <v>316</v>
      </c>
      <c r="I681" s="145">
        <v>290</v>
      </c>
      <c r="J681" s="144">
        <v>181.4</v>
      </c>
      <c r="K681" s="144">
        <f t="shared" si="112"/>
        <v>62.55172413793104</v>
      </c>
      <c r="L681" s="144">
        <f t="shared" si="113"/>
        <v>108.6</v>
      </c>
    </row>
    <row r="682" spans="2:12" ht="25.5">
      <c r="B682" s="13" t="s">
        <v>628</v>
      </c>
      <c r="C682" s="12"/>
      <c r="D682" s="12" t="s">
        <v>305</v>
      </c>
      <c r="E682" s="12" t="s">
        <v>307</v>
      </c>
      <c r="F682" s="36" t="s">
        <v>625</v>
      </c>
      <c r="G682" s="12"/>
      <c r="H682" s="40"/>
      <c r="I682" s="144">
        <f aca="true" t="shared" si="116" ref="I682:J684">I683</f>
        <v>209.8</v>
      </c>
      <c r="J682" s="144">
        <f t="shared" si="116"/>
        <v>209.8</v>
      </c>
      <c r="K682" s="144">
        <f t="shared" si="112"/>
        <v>100</v>
      </c>
      <c r="L682" s="144">
        <f t="shared" si="113"/>
        <v>0</v>
      </c>
    </row>
    <row r="683" spans="2:12" ht="12.75">
      <c r="B683" s="13" t="s">
        <v>125</v>
      </c>
      <c r="C683" s="12"/>
      <c r="D683" s="12" t="s">
        <v>305</v>
      </c>
      <c r="E683" s="12" t="s">
        <v>307</v>
      </c>
      <c r="F683" s="36" t="s">
        <v>625</v>
      </c>
      <c r="G683" s="12" t="s">
        <v>19</v>
      </c>
      <c r="H683" s="40"/>
      <c r="I683" s="144">
        <f t="shared" si="116"/>
        <v>209.8</v>
      </c>
      <c r="J683" s="144">
        <f t="shared" si="116"/>
        <v>209.8</v>
      </c>
      <c r="K683" s="144">
        <f t="shared" si="112"/>
        <v>100</v>
      </c>
      <c r="L683" s="144">
        <f t="shared" si="113"/>
        <v>0</v>
      </c>
    </row>
    <row r="684" spans="2:12" ht="12.75">
      <c r="B684" s="13" t="s">
        <v>480</v>
      </c>
      <c r="C684" s="12"/>
      <c r="D684" s="12" t="s">
        <v>305</v>
      </c>
      <c r="E684" s="12" t="s">
        <v>307</v>
      </c>
      <c r="F684" s="36" t="s">
        <v>625</v>
      </c>
      <c r="G684" s="12" t="s">
        <v>479</v>
      </c>
      <c r="H684" s="40"/>
      <c r="I684" s="144">
        <f t="shared" si="116"/>
        <v>209.8</v>
      </c>
      <c r="J684" s="144">
        <f t="shared" si="116"/>
        <v>209.8</v>
      </c>
      <c r="K684" s="144">
        <f t="shared" si="112"/>
        <v>100</v>
      </c>
      <c r="L684" s="144">
        <f t="shared" si="113"/>
        <v>0</v>
      </c>
    </row>
    <row r="685" spans="2:12" ht="12.75">
      <c r="B685" s="13" t="s">
        <v>313</v>
      </c>
      <c r="C685" s="12"/>
      <c r="D685" s="12" t="s">
        <v>305</v>
      </c>
      <c r="E685" s="12" t="s">
        <v>307</v>
      </c>
      <c r="F685" s="36" t="s">
        <v>625</v>
      </c>
      <c r="G685" s="12" t="s">
        <v>479</v>
      </c>
      <c r="H685" s="40" t="s">
        <v>37</v>
      </c>
      <c r="I685" s="145">
        <v>209.8</v>
      </c>
      <c r="J685" s="144">
        <v>209.8</v>
      </c>
      <c r="K685" s="144">
        <f t="shared" si="112"/>
        <v>100</v>
      </c>
      <c r="L685" s="144">
        <f t="shared" si="113"/>
        <v>0</v>
      </c>
    </row>
    <row r="686" spans="2:12" ht="12.75">
      <c r="B686" s="41" t="s">
        <v>649</v>
      </c>
      <c r="C686" s="29"/>
      <c r="D686" s="12" t="s">
        <v>305</v>
      </c>
      <c r="E686" s="12" t="s">
        <v>307</v>
      </c>
      <c r="F686" s="46" t="s">
        <v>516</v>
      </c>
      <c r="G686" s="12"/>
      <c r="H686" s="12"/>
      <c r="I686" s="144">
        <f aca="true" t="shared" si="117" ref="I686:J690">I687</f>
        <v>32.4</v>
      </c>
      <c r="J686" s="144">
        <f t="shared" si="117"/>
        <v>32.4</v>
      </c>
      <c r="K686" s="144">
        <f t="shared" si="112"/>
        <v>100</v>
      </c>
      <c r="L686" s="144">
        <f t="shared" si="113"/>
        <v>0</v>
      </c>
    </row>
    <row r="687" spans="2:12" ht="25.5">
      <c r="B687" s="41" t="s">
        <v>456</v>
      </c>
      <c r="C687" s="29"/>
      <c r="D687" s="12" t="s">
        <v>305</v>
      </c>
      <c r="E687" s="12" t="s">
        <v>307</v>
      </c>
      <c r="F687" s="46" t="s">
        <v>451</v>
      </c>
      <c r="G687" s="12"/>
      <c r="H687" s="12"/>
      <c r="I687" s="144">
        <f t="shared" si="117"/>
        <v>32.4</v>
      </c>
      <c r="J687" s="144">
        <f t="shared" si="117"/>
        <v>32.4</v>
      </c>
      <c r="K687" s="144">
        <f t="shared" si="112"/>
        <v>100</v>
      </c>
      <c r="L687" s="144">
        <f t="shared" si="113"/>
        <v>0</v>
      </c>
    </row>
    <row r="688" spans="2:12" ht="38.25">
      <c r="B688" s="41" t="s">
        <v>128</v>
      </c>
      <c r="C688" s="29"/>
      <c r="D688" s="12" t="s">
        <v>305</v>
      </c>
      <c r="E688" s="12" t="s">
        <v>307</v>
      </c>
      <c r="F688" s="46" t="s">
        <v>510</v>
      </c>
      <c r="G688" s="12"/>
      <c r="H688" s="12"/>
      <c r="I688" s="144">
        <f t="shared" si="117"/>
        <v>32.4</v>
      </c>
      <c r="J688" s="144">
        <f t="shared" si="117"/>
        <v>32.4</v>
      </c>
      <c r="K688" s="144">
        <f t="shared" si="112"/>
        <v>100</v>
      </c>
      <c r="L688" s="144">
        <f t="shared" si="113"/>
        <v>0</v>
      </c>
    </row>
    <row r="689" spans="2:12" ht="12.75">
      <c r="B689" s="13" t="s">
        <v>140</v>
      </c>
      <c r="C689" s="29"/>
      <c r="D689" s="12" t="s">
        <v>305</v>
      </c>
      <c r="E689" s="12" t="s">
        <v>307</v>
      </c>
      <c r="F689" s="46" t="s">
        <v>510</v>
      </c>
      <c r="G689" s="12" t="s">
        <v>141</v>
      </c>
      <c r="H689" s="12"/>
      <c r="I689" s="144">
        <f t="shared" si="117"/>
        <v>32.4</v>
      </c>
      <c r="J689" s="144">
        <f t="shared" si="117"/>
        <v>32.4</v>
      </c>
      <c r="K689" s="144">
        <f t="shared" si="112"/>
        <v>100</v>
      </c>
      <c r="L689" s="144">
        <f t="shared" si="113"/>
        <v>0</v>
      </c>
    </row>
    <row r="690" spans="2:12" ht="12.75">
      <c r="B690" s="13" t="s">
        <v>293</v>
      </c>
      <c r="C690" s="29"/>
      <c r="D690" s="12" t="s">
        <v>305</v>
      </c>
      <c r="E690" s="12" t="s">
        <v>307</v>
      </c>
      <c r="F690" s="46" t="s">
        <v>510</v>
      </c>
      <c r="G690" s="12">
        <v>610</v>
      </c>
      <c r="H690" s="12"/>
      <c r="I690" s="144">
        <f t="shared" si="117"/>
        <v>32.4</v>
      </c>
      <c r="J690" s="144">
        <f t="shared" si="117"/>
        <v>32.4</v>
      </c>
      <c r="K690" s="144">
        <f t="shared" si="112"/>
        <v>100</v>
      </c>
      <c r="L690" s="144">
        <f t="shared" si="113"/>
        <v>0</v>
      </c>
    </row>
    <row r="691" spans="2:12" ht="12.75">
      <c r="B691" s="13" t="s">
        <v>375</v>
      </c>
      <c r="C691" s="29"/>
      <c r="D691" s="12" t="s">
        <v>305</v>
      </c>
      <c r="E691" s="12" t="s">
        <v>307</v>
      </c>
      <c r="F691" s="46" t="s">
        <v>510</v>
      </c>
      <c r="G691" s="12">
        <v>610</v>
      </c>
      <c r="H691" s="12">
        <v>2</v>
      </c>
      <c r="I691" s="145">
        <v>32.4</v>
      </c>
      <c r="J691" s="144">
        <v>32.4</v>
      </c>
      <c r="K691" s="144">
        <f t="shared" si="112"/>
        <v>100</v>
      </c>
      <c r="L691" s="144">
        <f t="shared" si="113"/>
        <v>0</v>
      </c>
    </row>
    <row r="692" spans="2:12" ht="12.75">
      <c r="B692" s="13" t="s">
        <v>65</v>
      </c>
      <c r="C692" s="29"/>
      <c r="D692" s="12" t="s">
        <v>305</v>
      </c>
      <c r="E692" s="12" t="s">
        <v>308</v>
      </c>
      <c r="F692" s="12"/>
      <c r="G692" s="12"/>
      <c r="H692" s="12"/>
      <c r="I692" s="144">
        <f>I693+I716</f>
        <v>4460.5</v>
      </c>
      <c r="J692" s="144">
        <f>J693+J716</f>
        <v>3992.8999999999996</v>
      </c>
      <c r="K692" s="144">
        <f t="shared" si="112"/>
        <v>89.51687030601948</v>
      </c>
      <c r="L692" s="144">
        <f t="shared" si="113"/>
        <v>467.60000000000036</v>
      </c>
    </row>
    <row r="693" spans="2:12" ht="12.75">
      <c r="B693" s="16" t="s">
        <v>376</v>
      </c>
      <c r="C693" s="30"/>
      <c r="D693" s="27">
        <v>1000</v>
      </c>
      <c r="E693" s="27">
        <v>1004</v>
      </c>
      <c r="F693" s="27" t="s">
        <v>33</v>
      </c>
      <c r="G693" s="11"/>
      <c r="H693" s="11"/>
      <c r="I693" s="144">
        <f>I694+I698+I702+I706+I712</f>
        <v>4314.3</v>
      </c>
      <c r="J693" s="144">
        <f>J694+J698+J702+J706+J712</f>
        <v>3919.8999999999996</v>
      </c>
      <c r="K693" s="144">
        <f t="shared" si="112"/>
        <v>90.85830841619729</v>
      </c>
      <c r="L693" s="144">
        <f t="shared" si="113"/>
        <v>394.40000000000055</v>
      </c>
    </row>
    <row r="694" spans="2:12" ht="25.5">
      <c r="B694" s="81" t="s">
        <v>436</v>
      </c>
      <c r="C694" s="37"/>
      <c r="D694" s="27">
        <v>1000</v>
      </c>
      <c r="E694" s="27">
        <v>1004</v>
      </c>
      <c r="F694" s="52" t="s">
        <v>161</v>
      </c>
      <c r="G694" s="11"/>
      <c r="H694" s="11"/>
      <c r="I694" s="144">
        <f aca="true" t="shared" si="118" ref="I694:J696">I695</f>
        <v>203.1</v>
      </c>
      <c r="J694" s="144">
        <f t="shared" si="118"/>
        <v>157.3</v>
      </c>
      <c r="K694" s="144">
        <f t="shared" si="112"/>
        <v>77.4495322501231</v>
      </c>
      <c r="L694" s="144">
        <f t="shared" si="113"/>
        <v>45.79999999999998</v>
      </c>
    </row>
    <row r="695" spans="2:12" ht="12.75">
      <c r="B695" s="13" t="s">
        <v>125</v>
      </c>
      <c r="C695" s="29"/>
      <c r="D695" s="27">
        <v>1000</v>
      </c>
      <c r="E695" s="27">
        <v>1004</v>
      </c>
      <c r="F695" s="52" t="s">
        <v>161</v>
      </c>
      <c r="G695" s="12" t="s">
        <v>19</v>
      </c>
      <c r="H695" s="11"/>
      <c r="I695" s="144">
        <f t="shared" si="118"/>
        <v>203.1</v>
      </c>
      <c r="J695" s="144">
        <f t="shared" si="118"/>
        <v>157.3</v>
      </c>
      <c r="K695" s="144">
        <f t="shared" si="112"/>
        <v>77.4495322501231</v>
      </c>
      <c r="L695" s="144">
        <f t="shared" si="113"/>
        <v>45.79999999999998</v>
      </c>
    </row>
    <row r="696" spans="2:12" ht="12.75">
      <c r="B696" s="13" t="s">
        <v>34</v>
      </c>
      <c r="C696" s="29"/>
      <c r="D696" s="27">
        <v>1000</v>
      </c>
      <c r="E696" s="27">
        <v>1004</v>
      </c>
      <c r="F696" s="52" t="s">
        <v>161</v>
      </c>
      <c r="G696" s="12" t="s">
        <v>171</v>
      </c>
      <c r="H696" s="12"/>
      <c r="I696" s="144">
        <f t="shared" si="118"/>
        <v>203.1</v>
      </c>
      <c r="J696" s="144">
        <f t="shared" si="118"/>
        <v>157.3</v>
      </c>
      <c r="K696" s="144">
        <f t="shared" si="112"/>
        <v>77.4495322501231</v>
      </c>
      <c r="L696" s="144">
        <f t="shared" si="113"/>
        <v>45.79999999999998</v>
      </c>
    </row>
    <row r="697" spans="2:12" ht="12.75">
      <c r="B697" s="13" t="s">
        <v>314</v>
      </c>
      <c r="C697" s="42"/>
      <c r="D697" s="27">
        <v>1000</v>
      </c>
      <c r="E697" s="27">
        <v>1004</v>
      </c>
      <c r="F697" s="52" t="s">
        <v>161</v>
      </c>
      <c r="G697" s="12" t="s">
        <v>171</v>
      </c>
      <c r="H697" s="12" t="s">
        <v>317</v>
      </c>
      <c r="I697" s="145">
        <v>203.1</v>
      </c>
      <c r="J697" s="144">
        <v>157.3</v>
      </c>
      <c r="K697" s="144">
        <f t="shared" si="112"/>
        <v>77.4495322501231</v>
      </c>
      <c r="L697" s="144">
        <f t="shared" si="113"/>
        <v>45.79999999999998</v>
      </c>
    </row>
    <row r="698" spans="2:12" ht="25.5">
      <c r="B698" s="81" t="s">
        <v>519</v>
      </c>
      <c r="C698" s="37"/>
      <c r="D698" s="27">
        <v>1000</v>
      </c>
      <c r="E698" s="27">
        <v>1004</v>
      </c>
      <c r="F698" s="36" t="s">
        <v>162</v>
      </c>
      <c r="G698" s="11"/>
      <c r="H698" s="11"/>
      <c r="I698" s="144">
        <f aca="true" t="shared" si="119" ref="I698:J700">I699</f>
        <v>777.5</v>
      </c>
      <c r="J698" s="144">
        <f t="shared" si="119"/>
        <v>777</v>
      </c>
      <c r="K698" s="144">
        <f t="shared" si="112"/>
        <v>99.93569131832798</v>
      </c>
      <c r="L698" s="144">
        <f t="shared" si="113"/>
        <v>0.5</v>
      </c>
    </row>
    <row r="699" spans="2:12" ht="12.75">
      <c r="B699" s="13" t="s">
        <v>125</v>
      </c>
      <c r="C699" s="29"/>
      <c r="D699" s="27">
        <v>1000</v>
      </c>
      <c r="E699" s="27">
        <v>1004</v>
      </c>
      <c r="F699" s="36" t="s">
        <v>162</v>
      </c>
      <c r="G699" s="12" t="s">
        <v>19</v>
      </c>
      <c r="H699" s="11"/>
      <c r="I699" s="144">
        <f t="shared" si="119"/>
        <v>777.5</v>
      </c>
      <c r="J699" s="144">
        <f t="shared" si="119"/>
        <v>777</v>
      </c>
      <c r="K699" s="144">
        <f t="shared" si="112"/>
        <v>99.93569131832798</v>
      </c>
      <c r="L699" s="144">
        <f t="shared" si="113"/>
        <v>0.5</v>
      </c>
    </row>
    <row r="700" spans="2:12" ht="12.75">
      <c r="B700" s="13" t="s">
        <v>480</v>
      </c>
      <c r="C700" s="29"/>
      <c r="D700" s="27">
        <v>1000</v>
      </c>
      <c r="E700" s="27">
        <v>1004</v>
      </c>
      <c r="F700" s="36" t="s">
        <v>162</v>
      </c>
      <c r="G700" s="12" t="s">
        <v>479</v>
      </c>
      <c r="H700" s="11"/>
      <c r="I700" s="144">
        <f t="shared" si="119"/>
        <v>777.5</v>
      </c>
      <c r="J700" s="144">
        <f t="shared" si="119"/>
        <v>777</v>
      </c>
      <c r="K700" s="144">
        <f t="shared" si="112"/>
        <v>99.93569131832798</v>
      </c>
      <c r="L700" s="144">
        <f t="shared" si="113"/>
        <v>0.5</v>
      </c>
    </row>
    <row r="701" spans="2:12" ht="12.75">
      <c r="B701" s="13" t="s">
        <v>313</v>
      </c>
      <c r="C701" s="42"/>
      <c r="D701" s="27">
        <v>1000</v>
      </c>
      <c r="E701" s="27">
        <v>1004</v>
      </c>
      <c r="F701" s="36" t="s">
        <v>162</v>
      </c>
      <c r="G701" s="12" t="s">
        <v>479</v>
      </c>
      <c r="H701" s="12">
        <v>3</v>
      </c>
      <c r="I701" s="145">
        <v>777.5</v>
      </c>
      <c r="J701" s="144">
        <v>777</v>
      </c>
      <c r="K701" s="144">
        <f t="shared" si="112"/>
        <v>99.93569131832798</v>
      </c>
      <c r="L701" s="144">
        <f t="shared" si="113"/>
        <v>0.5</v>
      </c>
    </row>
    <row r="702" spans="2:12" ht="38.25">
      <c r="B702" s="84" t="s">
        <v>96</v>
      </c>
      <c r="C702" s="37"/>
      <c r="D702" s="27">
        <v>1000</v>
      </c>
      <c r="E702" s="27">
        <v>1004</v>
      </c>
      <c r="F702" s="36" t="s">
        <v>163</v>
      </c>
      <c r="G702" s="11"/>
      <c r="H702" s="11"/>
      <c r="I702" s="144">
        <f aca="true" t="shared" si="120" ref="I702:J704">I703</f>
        <v>7.2</v>
      </c>
      <c r="J702" s="144">
        <f t="shared" si="120"/>
        <v>0</v>
      </c>
      <c r="K702" s="144">
        <f t="shared" si="112"/>
        <v>0</v>
      </c>
      <c r="L702" s="144">
        <f t="shared" si="113"/>
        <v>7.2</v>
      </c>
    </row>
    <row r="703" spans="2:12" ht="12.75">
      <c r="B703" s="13" t="s">
        <v>125</v>
      </c>
      <c r="C703" s="29"/>
      <c r="D703" s="27">
        <v>1000</v>
      </c>
      <c r="E703" s="27">
        <v>1004</v>
      </c>
      <c r="F703" s="36" t="s">
        <v>163</v>
      </c>
      <c r="G703" s="12" t="s">
        <v>19</v>
      </c>
      <c r="H703" s="12"/>
      <c r="I703" s="144">
        <f t="shared" si="120"/>
        <v>7.2</v>
      </c>
      <c r="J703" s="144">
        <f t="shared" si="120"/>
        <v>0</v>
      </c>
      <c r="K703" s="144">
        <f t="shared" si="112"/>
        <v>0</v>
      </c>
      <c r="L703" s="144">
        <f t="shared" si="113"/>
        <v>7.2</v>
      </c>
    </row>
    <row r="704" spans="2:12" ht="12.75">
      <c r="B704" s="13" t="s">
        <v>480</v>
      </c>
      <c r="C704" s="29"/>
      <c r="D704" s="27">
        <v>1000</v>
      </c>
      <c r="E704" s="27">
        <v>1004</v>
      </c>
      <c r="F704" s="36" t="s">
        <v>163</v>
      </c>
      <c r="G704" s="12" t="s">
        <v>479</v>
      </c>
      <c r="H704" s="12"/>
      <c r="I704" s="144">
        <f t="shared" si="120"/>
        <v>7.2</v>
      </c>
      <c r="J704" s="144">
        <f t="shared" si="120"/>
        <v>0</v>
      </c>
      <c r="K704" s="144">
        <f t="shared" si="112"/>
        <v>0</v>
      </c>
      <c r="L704" s="144">
        <f t="shared" si="113"/>
        <v>7.2</v>
      </c>
    </row>
    <row r="705" spans="2:12" ht="12.75">
      <c r="B705" s="13" t="s">
        <v>313</v>
      </c>
      <c r="C705" s="42"/>
      <c r="D705" s="27">
        <v>1000</v>
      </c>
      <c r="E705" s="27">
        <v>1004</v>
      </c>
      <c r="F705" s="36" t="s">
        <v>163</v>
      </c>
      <c r="G705" s="12" t="s">
        <v>479</v>
      </c>
      <c r="H705" s="12">
        <v>3</v>
      </c>
      <c r="I705" s="145">
        <v>7.2</v>
      </c>
      <c r="J705" s="144">
        <v>0</v>
      </c>
      <c r="K705" s="144">
        <f t="shared" si="112"/>
        <v>0</v>
      </c>
      <c r="L705" s="144">
        <f t="shared" si="113"/>
        <v>7.2</v>
      </c>
    </row>
    <row r="706" spans="2:12" ht="25.5">
      <c r="B706" s="81" t="s">
        <v>97</v>
      </c>
      <c r="C706" s="37"/>
      <c r="D706" s="27">
        <v>1000</v>
      </c>
      <c r="E706" s="27">
        <v>1004</v>
      </c>
      <c r="F706" s="36" t="s">
        <v>164</v>
      </c>
      <c r="G706" s="11"/>
      <c r="H706" s="11"/>
      <c r="I706" s="144">
        <f>I707</f>
        <v>3276.5</v>
      </c>
      <c r="J706" s="144">
        <f>J707</f>
        <v>2985.6</v>
      </c>
      <c r="K706" s="144">
        <f t="shared" si="112"/>
        <v>91.12162368380893</v>
      </c>
      <c r="L706" s="144">
        <f t="shared" si="113"/>
        <v>290.9000000000001</v>
      </c>
    </row>
    <row r="707" spans="2:12" ht="12.75">
      <c r="B707" s="13" t="s">
        <v>125</v>
      </c>
      <c r="C707" s="29"/>
      <c r="D707" s="27">
        <v>1000</v>
      </c>
      <c r="E707" s="27">
        <v>1004</v>
      </c>
      <c r="F707" s="36" t="s">
        <v>164</v>
      </c>
      <c r="G707" s="12" t="s">
        <v>19</v>
      </c>
      <c r="H707" s="12"/>
      <c r="I707" s="144">
        <f>I708+I710</f>
        <v>3276.5</v>
      </c>
      <c r="J707" s="144">
        <f>J708+J710</f>
        <v>2985.6</v>
      </c>
      <c r="K707" s="144">
        <f t="shared" si="112"/>
        <v>91.12162368380893</v>
      </c>
      <c r="L707" s="144">
        <f t="shared" si="113"/>
        <v>290.9000000000001</v>
      </c>
    </row>
    <row r="708" spans="2:12" ht="12.75">
      <c r="B708" s="13" t="s">
        <v>34</v>
      </c>
      <c r="C708" s="29"/>
      <c r="D708" s="27">
        <v>1000</v>
      </c>
      <c r="E708" s="27">
        <v>1004</v>
      </c>
      <c r="F708" s="36" t="s">
        <v>164</v>
      </c>
      <c r="G708" s="12" t="s">
        <v>171</v>
      </c>
      <c r="H708" s="12"/>
      <c r="I708" s="144">
        <f>I709</f>
        <v>2288.5</v>
      </c>
      <c r="J708" s="144">
        <f>J709</f>
        <v>1997.6</v>
      </c>
      <c r="K708" s="144">
        <f t="shared" si="112"/>
        <v>87.28861699803365</v>
      </c>
      <c r="L708" s="144">
        <f t="shared" si="113"/>
        <v>290.9000000000001</v>
      </c>
    </row>
    <row r="709" spans="2:12" ht="12.75">
      <c r="B709" s="13" t="s">
        <v>313</v>
      </c>
      <c r="C709" s="42"/>
      <c r="D709" s="27">
        <v>1000</v>
      </c>
      <c r="E709" s="27">
        <v>1004</v>
      </c>
      <c r="F709" s="36" t="s">
        <v>164</v>
      </c>
      <c r="G709" s="12" t="s">
        <v>171</v>
      </c>
      <c r="H709" s="12">
        <v>3</v>
      </c>
      <c r="I709" s="145">
        <v>2288.5</v>
      </c>
      <c r="J709" s="144">
        <v>1997.6</v>
      </c>
      <c r="K709" s="144">
        <f t="shared" si="112"/>
        <v>87.28861699803365</v>
      </c>
      <c r="L709" s="144">
        <f t="shared" si="113"/>
        <v>290.9000000000001</v>
      </c>
    </row>
    <row r="710" spans="2:12" ht="12.75">
      <c r="B710" s="13" t="s">
        <v>480</v>
      </c>
      <c r="C710" s="42"/>
      <c r="D710" s="27">
        <v>1000</v>
      </c>
      <c r="E710" s="27">
        <v>1004</v>
      </c>
      <c r="F710" s="36" t="s">
        <v>164</v>
      </c>
      <c r="G710" s="12" t="s">
        <v>479</v>
      </c>
      <c r="H710" s="12"/>
      <c r="I710" s="144">
        <f>I711</f>
        <v>988</v>
      </c>
      <c r="J710" s="144">
        <f>J711</f>
        <v>988</v>
      </c>
      <c r="K710" s="144">
        <f t="shared" si="112"/>
        <v>100</v>
      </c>
      <c r="L710" s="144">
        <f t="shared" si="113"/>
        <v>0</v>
      </c>
    </row>
    <row r="711" spans="2:12" ht="12.75">
      <c r="B711" s="13" t="s">
        <v>313</v>
      </c>
      <c r="C711" s="42"/>
      <c r="D711" s="27">
        <v>1000</v>
      </c>
      <c r="E711" s="27">
        <v>1004</v>
      </c>
      <c r="F711" s="36" t="s">
        <v>164</v>
      </c>
      <c r="G711" s="12" t="s">
        <v>479</v>
      </c>
      <c r="H711" s="12" t="s">
        <v>37</v>
      </c>
      <c r="I711" s="145">
        <v>988</v>
      </c>
      <c r="J711" s="144">
        <v>988</v>
      </c>
      <c r="K711" s="144">
        <f t="shared" si="112"/>
        <v>100</v>
      </c>
      <c r="L711" s="144">
        <f t="shared" si="113"/>
        <v>0</v>
      </c>
    </row>
    <row r="712" spans="2:12" ht="25.5">
      <c r="B712" s="81" t="s">
        <v>98</v>
      </c>
      <c r="C712" s="37"/>
      <c r="D712" s="27">
        <v>1000</v>
      </c>
      <c r="E712" s="27">
        <v>1004</v>
      </c>
      <c r="F712" s="27" t="s">
        <v>165</v>
      </c>
      <c r="G712" s="12"/>
      <c r="H712" s="12"/>
      <c r="I712" s="144">
        <f aca="true" t="shared" si="121" ref="I712:J714">I713</f>
        <v>50</v>
      </c>
      <c r="J712" s="144">
        <f t="shared" si="121"/>
        <v>0</v>
      </c>
      <c r="K712" s="144">
        <f t="shared" si="112"/>
        <v>0</v>
      </c>
      <c r="L712" s="144">
        <f t="shared" si="113"/>
        <v>50</v>
      </c>
    </row>
    <row r="713" spans="2:12" ht="12.75">
      <c r="B713" s="13" t="s">
        <v>125</v>
      </c>
      <c r="C713" s="29"/>
      <c r="D713" s="27">
        <v>1000</v>
      </c>
      <c r="E713" s="27">
        <v>1004</v>
      </c>
      <c r="F713" s="27" t="s">
        <v>165</v>
      </c>
      <c r="G713" s="12" t="s">
        <v>19</v>
      </c>
      <c r="H713" s="12"/>
      <c r="I713" s="144">
        <f t="shared" si="121"/>
        <v>50</v>
      </c>
      <c r="J713" s="144">
        <f t="shared" si="121"/>
        <v>0</v>
      </c>
      <c r="K713" s="144">
        <f t="shared" si="112"/>
        <v>0</v>
      </c>
      <c r="L713" s="144">
        <f t="shared" si="113"/>
        <v>50</v>
      </c>
    </row>
    <row r="714" spans="2:12" ht="12.75">
      <c r="B714" s="13" t="s">
        <v>34</v>
      </c>
      <c r="C714" s="29"/>
      <c r="D714" s="27">
        <v>1000</v>
      </c>
      <c r="E714" s="27">
        <v>1004</v>
      </c>
      <c r="F714" s="27" t="s">
        <v>165</v>
      </c>
      <c r="G714" s="12" t="s">
        <v>171</v>
      </c>
      <c r="H714" s="12"/>
      <c r="I714" s="144">
        <f t="shared" si="121"/>
        <v>50</v>
      </c>
      <c r="J714" s="144">
        <f t="shared" si="121"/>
        <v>0</v>
      </c>
      <c r="K714" s="144">
        <f t="shared" si="112"/>
        <v>0</v>
      </c>
      <c r="L714" s="144">
        <f t="shared" si="113"/>
        <v>50</v>
      </c>
    </row>
    <row r="715" spans="2:12" ht="12.75">
      <c r="B715" s="13" t="s">
        <v>313</v>
      </c>
      <c r="C715" s="42"/>
      <c r="D715" s="27">
        <v>1000</v>
      </c>
      <c r="E715" s="27">
        <v>1004</v>
      </c>
      <c r="F715" s="27" t="s">
        <v>165</v>
      </c>
      <c r="G715" s="12" t="s">
        <v>171</v>
      </c>
      <c r="H715" s="12">
        <v>3</v>
      </c>
      <c r="I715" s="145">
        <v>50</v>
      </c>
      <c r="J715" s="144">
        <v>0</v>
      </c>
      <c r="K715" s="144">
        <f t="shared" si="112"/>
        <v>0</v>
      </c>
      <c r="L715" s="144">
        <f t="shared" si="113"/>
        <v>50</v>
      </c>
    </row>
    <row r="716" spans="2:12" ht="12.75">
      <c r="B716" s="43" t="s">
        <v>649</v>
      </c>
      <c r="C716" s="29"/>
      <c r="D716" s="27">
        <v>1000</v>
      </c>
      <c r="E716" s="27">
        <v>1004</v>
      </c>
      <c r="F716" s="46" t="s">
        <v>516</v>
      </c>
      <c r="G716" s="12"/>
      <c r="H716" s="12"/>
      <c r="I716" s="144">
        <f aca="true" t="shared" si="122" ref="I716:J720">I717</f>
        <v>146.2</v>
      </c>
      <c r="J716" s="144">
        <f t="shared" si="122"/>
        <v>73</v>
      </c>
      <c r="K716" s="144">
        <f t="shared" si="112"/>
        <v>49.93160054719563</v>
      </c>
      <c r="L716" s="144">
        <f t="shared" si="113"/>
        <v>73.19999999999999</v>
      </c>
    </row>
    <row r="717" spans="2:12" ht="25.5">
      <c r="B717" s="31" t="s">
        <v>456</v>
      </c>
      <c r="C717" s="29"/>
      <c r="D717" s="27">
        <v>1000</v>
      </c>
      <c r="E717" s="27">
        <v>1004</v>
      </c>
      <c r="F717" s="46" t="s">
        <v>451</v>
      </c>
      <c r="G717" s="12"/>
      <c r="H717" s="12"/>
      <c r="I717" s="144">
        <f t="shared" si="122"/>
        <v>146.2</v>
      </c>
      <c r="J717" s="144">
        <f t="shared" si="122"/>
        <v>73</v>
      </c>
      <c r="K717" s="144">
        <f t="shared" si="112"/>
        <v>49.93160054719563</v>
      </c>
      <c r="L717" s="144">
        <f t="shared" si="113"/>
        <v>73.19999999999999</v>
      </c>
    </row>
    <row r="718" spans="2:12" ht="51">
      <c r="B718" s="81" t="s">
        <v>481</v>
      </c>
      <c r="C718" s="29"/>
      <c r="D718" s="27">
        <v>1000</v>
      </c>
      <c r="E718" s="27">
        <v>1004</v>
      </c>
      <c r="F718" s="53" t="s">
        <v>506</v>
      </c>
      <c r="G718" s="12"/>
      <c r="H718" s="12"/>
      <c r="I718" s="144">
        <f t="shared" si="122"/>
        <v>146.2</v>
      </c>
      <c r="J718" s="144">
        <f t="shared" si="122"/>
        <v>73</v>
      </c>
      <c r="K718" s="144">
        <f t="shared" si="112"/>
        <v>49.93160054719563</v>
      </c>
      <c r="L718" s="144">
        <f t="shared" si="113"/>
        <v>73.19999999999999</v>
      </c>
    </row>
    <row r="719" spans="2:12" ht="12.75">
      <c r="B719" s="13" t="s">
        <v>140</v>
      </c>
      <c r="C719" s="42"/>
      <c r="D719" s="27">
        <v>1000</v>
      </c>
      <c r="E719" s="27">
        <v>1004</v>
      </c>
      <c r="F719" s="53" t="s">
        <v>506</v>
      </c>
      <c r="G719" s="12" t="s">
        <v>141</v>
      </c>
      <c r="H719" s="11"/>
      <c r="I719" s="144">
        <f t="shared" si="122"/>
        <v>146.2</v>
      </c>
      <c r="J719" s="144">
        <f t="shared" si="122"/>
        <v>73</v>
      </c>
      <c r="K719" s="144">
        <f t="shared" si="112"/>
        <v>49.93160054719563</v>
      </c>
      <c r="L719" s="144">
        <f t="shared" si="113"/>
        <v>73.19999999999999</v>
      </c>
    </row>
    <row r="720" spans="2:12" ht="12.75">
      <c r="B720" s="13" t="s">
        <v>293</v>
      </c>
      <c r="C720" s="42"/>
      <c r="D720" s="27">
        <v>1000</v>
      </c>
      <c r="E720" s="27">
        <v>1004</v>
      </c>
      <c r="F720" s="53" t="s">
        <v>506</v>
      </c>
      <c r="G720" s="12">
        <v>610</v>
      </c>
      <c r="H720" s="11"/>
      <c r="I720" s="144">
        <f t="shared" si="122"/>
        <v>146.2</v>
      </c>
      <c r="J720" s="144">
        <f t="shared" si="122"/>
        <v>73</v>
      </c>
      <c r="K720" s="144">
        <f t="shared" si="112"/>
        <v>49.93160054719563</v>
      </c>
      <c r="L720" s="144">
        <f t="shared" si="113"/>
        <v>73.19999999999999</v>
      </c>
    </row>
    <row r="721" spans="2:12" ht="12.75">
      <c r="B721" s="13" t="s">
        <v>313</v>
      </c>
      <c r="C721" s="28"/>
      <c r="D721" s="27">
        <v>1000</v>
      </c>
      <c r="E721" s="27">
        <v>1004</v>
      </c>
      <c r="F721" s="53" t="s">
        <v>506</v>
      </c>
      <c r="G721" s="12">
        <v>610</v>
      </c>
      <c r="H721" s="12">
        <v>3</v>
      </c>
      <c r="I721" s="145">
        <v>146.2</v>
      </c>
      <c r="J721" s="144">
        <v>73</v>
      </c>
      <c r="K721" s="144">
        <f t="shared" si="112"/>
        <v>49.93160054719563</v>
      </c>
      <c r="L721" s="144">
        <f t="shared" si="113"/>
        <v>73.19999999999999</v>
      </c>
    </row>
    <row r="722" spans="2:12" ht="12.75">
      <c r="B722" s="13" t="s">
        <v>56</v>
      </c>
      <c r="C722" s="29"/>
      <c r="D722" s="12" t="s">
        <v>305</v>
      </c>
      <c r="E722" s="12" t="s">
        <v>309</v>
      </c>
      <c r="F722" s="12"/>
      <c r="G722" s="12"/>
      <c r="H722" s="12"/>
      <c r="I722" s="144">
        <f>I723</f>
        <v>951.8</v>
      </c>
      <c r="J722" s="144">
        <f>J723</f>
        <v>951.6999999999999</v>
      </c>
      <c r="K722" s="144">
        <f t="shared" si="112"/>
        <v>99.98949359109056</v>
      </c>
      <c r="L722" s="144">
        <f t="shared" si="113"/>
        <v>0.10000000000002274</v>
      </c>
    </row>
    <row r="723" spans="2:12" ht="12.75">
      <c r="B723" s="16" t="s">
        <v>376</v>
      </c>
      <c r="C723" s="30"/>
      <c r="D723" s="12" t="s">
        <v>305</v>
      </c>
      <c r="E723" s="12" t="s">
        <v>309</v>
      </c>
      <c r="F723" s="27" t="s">
        <v>33</v>
      </c>
      <c r="G723" s="12"/>
      <c r="H723" s="12"/>
      <c r="I723" s="144">
        <f>I724+I731</f>
        <v>951.8</v>
      </c>
      <c r="J723" s="144">
        <f>J724+J731</f>
        <v>951.6999999999999</v>
      </c>
      <c r="K723" s="144">
        <f t="shared" si="112"/>
        <v>99.98949359109056</v>
      </c>
      <c r="L723" s="144">
        <f t="shared" si="113"/>
        <v>0.10000000000002274</v>
      </c>
    </row>
    <row r="724" spans="2:12" ht="12.75">
      <c r="B724" s="81" t="s">
        <v>522</v>
      </c>
      <c r="C724" s="29"/>
      <c r="D724" s="12" t="s">
        <v>305</v>
      </c>
      <c r="E724" s="12" t="s">
        <v>309</v>
      </c>
      <c r="F724" s="36" t="s">
        <v>166</v>
      </c>
      <c r="G724" s="12"/>
      <c r="H724" s="12"/>
      <c r="I724" s="144">
        <f>I725+I728</f>
        <v>842.3</v>
      </c>
      <c r="J724" s="144">
        <f>J725+J728</f>
        <v>842.3</v>
      </c>
      <c r="K724" s="144">
        <f t="shared" si="112"/>
        <v>100</v>
      </c>
      <c r="L724" s="144">
        <f t="shared" si="113"/>
        <v>0</v>
      </c>
    </row>
    <row r="725" spans="2:12" ht="25.5">
      <c r="B725" s="13" t="s">
        <v>377</v>
      </c>
      <c r="C725" s="29"/>
      <c r="D725" s="12" t="s">
        <v>305</v>
      </c>
      <c r="E725" s="12" t="s">
        <v>309</v>
      </c>
      <c r="F725" s="36" t="s">
        <v>166</v>
      </c>
      <c r="G725" s="12" t="s">
        <v>20</v>
      </c>
      <c r="H725" s="12"/>
      <c r="I725" s="144">
        <f>I726</f>
        <v>668</v>
      </c>
      <c r="J725" s="144">
        <f>J726</f>
        <v>668</v>
      </c>
      <c r="K725" s="144">
        <f aca="true" t="shared" si="123" ref="K725:K758">J725/I725*100</f>
        <v>100</v>
      </c>
      <c r="L725" s="144">
        <f aca="true" t="shared" si="124" ref="L725:L758">I725-J725</f>
        <v>0</v>
      </c>
    </row>
    <row r="726" spans="2:12" ht="12.75">
      <c r="B726" s="13" t="s">
        <v>287</v>
      </c>
      <c r="C726" s="29"/>
      <c r="D726" s="12" t="s">
        <v>305</v>
      </c>
      <c r="E726" s="12" t="s">
        <v>309</v>
      </c>
      <c r="F726" s="36" t="s">
        <v>166</v>
      </c>
      <c r="G726" s="12" t="s">
        <v>378</v>
      </c>
      <c r="H726" s="12"/>
      <c r="I726" s="144">
        <f>I727</f>
        <v>668</v>
      </c>
      <c r="J726" s="144">
        <f>J727</f>
        <v>668</v>
      </c>
      <c r="K726" s="144">
        <f t="shared" si="123"/>
        <v>100</v>
      </c>
      <c r="L726" s="144">
        <f t="shared" si="124"/>
        <v>0</v>
      </c>
    </row>
    <row r="727" spans="2:12" ht="12.75">
      <c r="B727" s="13" t="s">
        <v>313</v>
      </c>
      <c r="C727" s="29"/>
      <c r="D727" s="12" t="s">
        <v>305</v>
      </c>
      <c r="E727" s="12" t="s">
        <v>309</v>
      </c>
      <c r="F727" s="36" t="s">
        <v>166</v>
      </c>
      <c r="G727" s="12" t="s">
        <v>378</v>
      </c>
      <c r="H727" s="12">
        <v>3</v>
      </c>
      <c r="I727" s="145">
        <v>668</v>
      </c>
      <c r="J727" s="144">
        <v>668</v>
      </c>
      <c r="K727" s="144">
        <f t="shared" si="123"/>
        <v>100</v>
      </c>
      <c r="L727" s="144">
        <f t="shared" si="124"/>
        <v>0</v>
      </c>
    </row>
    <row r="728" spans="2:12" ht="12.75">
      <c r="B728" s="16" t="s">
        <v>467</v>
      </c>
      <c r="C728" s="37"/>
      <c r="D728" s="12" t="s">
        <v>305</v>
      </c>
      <c r="E728" s="12" t="s">
        <v>309</v>
      </c>
      <c r="F728" s="36" t="s">
        <v>166</v>
      </c>
      <c r="G728" s="12" t="s">
        <v>381</v>
      </c>
      <c r="H728" s="12"/>
      <c r="I728" s="144">
        <f>I729</f>
        <v>174.3</v>
      </c>
      <c r="J728" s="144">
        <f>J729</f>
        <v>174.3</v>
      </c>
      <c r="K728" s="144">
        <f t="shared" si="123"/>
        <v>100</v>
      </c>
      <c r="L728" s="144">
        <f t="shared" si="124"/>
        <v>0</v>
      </c>
    </row>
    <row r="729" spans="2:12" ht="12.75">
      <c r="B729" s="16" t="s">
        <v>612</v>
      </c>
      <c r="C729" s="37"/>
      <c r="D729" s="12" t="s">
        <v>305</v>
      </c>
      <c r="E729" s="12" t="s">
        <v>309</v>
      </c>
      <c r="F729" s="36" t="s">
        <v>166</v>
      </c>
      <c r="G729" s="12" t="s">
        <v>613</v>
      </c>
      <c r="H729" s="12"/>
      <c r="I729" s="144">
        <f>I730</f>
        <v>174.3</v>
      </c>
      <c r="J729" s="144">
        <f>J730</f>
        <v>174.3</v>
      </c>
      <c r="K729" s="144">
        <f t="shared" si="123"/>
        <v>100</v>
      </c>
      <c r="L729" s="144">
        <f t="shared" si="124"/>
        <v>0</v>
      </c>
    </row>
    <row r="730" spans="2:12" ht="12.75">
      <c r="B730" s="13" t="s">
        <v>313</v>
      </c>
      <c r="C730" s="29"/>
      <c r="D730" s="12" t="s">
        <v>305</v>
      </c>
      <c r="E730" s="12" t="s">
        <v>309</v>
      </c>
      <c r="F730" s="36" t="s">
        <v>166</v>
      </c>
      <c r="G730" s="12" t="s">
        <v>613</v>
      </c>
      <c r="H730" s="12">
        <v>3</v>
      </c>
      <c r="I730" s="145">
        <v>174.3</v>
      </c>
      <c r="J730" s="144">
        <v>174.3</v>
      </c>
      <c r="K730" s="144">
        <f t="shared" si="123"/>
        <v>100</v>
      </c>
      <c r="L730" s="144">
        <f t="shared" si="124"/>
        <v>0</v>
      </c>
    </row>
    <row r="731" spans="2:12" ht="25.5">
      <c r="B731" s="96" t="s">
        <v>335</v>
      </c>
      <c r="C731" s="29"/>
      <c r="D731" s="12" t="s">
        <v>305</v>
      </c>
      <c r="E731" s="12" t="s">
        <v>309</v>
      </c>
      <c r="F731" s="95" t="s">
        <v>336</v>
      </c>
      <c r="G731" s="12"/>
      <c r="H731" s="12"/>
      <c r="I731" s="144">
        <f aca="true" t="shared" si="125" ref="I731:J733">I732</f>
        <v>109.5</v>
      </c>
      <c r="J731" s="144">
        <f t="shared" si="125"/>
        <v>109.4</v>
      </c>
      <c r="K731" s="144">
        <f t="shared" si="123"/>
        <v>99.90867579908677</v>
      </c>
      <c r="L731" s="144">
        <f t="shared" si="124"/>
        <v>0.09999999999999432</v>
      </c>
    </row>
    <row r="732" spans="2:12" ht="25.5">
      <c r="B732" s="13" t="s">
        <v>377</v>
      </c>
      <c r="C732" s="29"/>
      <c r="D732" s="12" t="s">
        <v>305</v>
      </c>
      <c r="E732" s="12" t="s">
        <v>309</v>
      </c>
      <c r="F732" s="95" t="s">
        <v>336</v>
      </c>
      <c r="G732" s="12" t="s">
        <v>20</v>
      </c>
      <c r="H732" s="12"/>
      <c r="I732" s="144">
        <f t="shared" si="125"/>
        <v>109.5</v>
      </c>
      <c r="J732" s="144">
        <f t="shared" si="125"/>
        <v>109.4</v>
      </c>
      <c r="K732" s="144">
        <f t="shared" si="123"/>
        <v>99.90867579908677</v>
      </c>
      <c r="L732" s="144">
        <f t="shared" si="124"/>
        <v>0.09999999999999432</v>
      </c>
    </row>
    <row r="733" spans="2:12" ht="12.75">
      <c r="B733" s="13" t="s">
        <v>287</v>
      </c>
      <c r="C733" s="29"/>
      <c r="D733" s="12" t="s">
        <v>305</v>
      </c>
      <c r="E733" s="12" t="s">
        <v>309</v>
      </c>
      <c r="F733" s="95" t="s">
        <v>336</v>
      </c>
      <c r="G733" s="12" t="s">
        <v>378</v>
      </c>
      <c r="H733" s="12"/>
      <c r="I733" s="144">
        <f t="shared" si="125"/>
        <v>109.5</v>
      </c>
      <c r="J733" s="144">
        <f t="shared" si="125"/>
        <v>109.4</v>
      </c>
      <c r="K733" s="144">
        <f t="shared" si="123"/>
        <v>99.90867579908677</v>
      </c>
      <c r="L733" s="144">
        <f t="shared" si="124"/>
        <v>0.09999999999999432</v>
      </c>
    </row>
    <row r="734" spans="2:12" ht="12.75">
      <c r="B734" s="13" t="s">
        <v>375</v>
      </c>
      <c r="C734" s="29"/>
      <c r="D734" s="12" t="s">
        <v>305</v>
      </c>
      <c r="E734" s="12" t="s">
        <v>309</v>
      </c>
      <c r="F734" s="95" t="s">
        <v>336</v>
      </c>
      <c r="G734" s="12" t="s">
        <v>378</v>
      </c>
      <c r="H734" s="12" t="s">
        <v>316</v>
      </c>
      <c r="I734" s="145">
        <v>109.5</v>
      </c>
      <c r="J734" s="144">
        <v>109.4</v>
      </c>
      <c r="K734" s="144">
        <f t="shared" si="123"/>
        <v>99.90867579908677</v>
      </c>
      <c r="L734" s="144">
        <f t="shared" si="124"/>
        <v>0.09999999999999432</v>
      </c>
    </row>
    <row r="735" spans="2:12" ht="12.75">
      <c r="B735" s="13" t="s">
        <v>64</v>
      </c>
      <c r="C735" s="29"/>
      <c r="D735" s="12" t="s">
        <v>310</v>
      </c>
      <c r="E735" s="12"/>
      <c r="F735" s="12"/>
      <c r="G735" s="12"/>
      <c r="H735" s="12"/>
      <c r="I735" s="144">
        <f>I736</f>
        <v>126</v>
      </c>
      <c r="J735" s="144">
        <f>J736</f>
        <v>126</v>
      </c>
      <c r="K735" s="144">
        <f t="shared" si="123"/>
        <v>100</v>
      </c>
      <c r="L735" s="144">
        <f t="shared" si="124"/>
        <v>0</v>
      </c>
    </row>
    <row r="736" spans="2:12" ht="12.75">
      <c r="B736" s="13" t="s">
        <v>332</v>
      </c>
      <c r="C736" s="29"/>
      <c r="D736" s="12" t="s">
        <v>310</v>
      </c>
      <c r="E736" s="12" t="s">
        <v>331</v>
      </c>
      <c r="F736" s="12"/>
      <c r="G736" s="12"/>
      <c r="H736" s="12"/>
      <c r="I736" s="144">
        <f>I737</f>
        <v>126</v>
      </c>
      <c r="J736" s="144">
        <f>J737</f>
        <v>126</v>
      </c>
      <c r="K736" s="144">
        <f t="shared" si="123"/>
        <v>100</v>
      </c>
      <c r="L736" s="144">
        <f t="shared" si="124"/>
        <v>0</v>
      </c>
    </row>
    <row r="737" spans="2:12" ht="25.5">
      <c r="B737" s="31" t="s">
        <v>159</v>
      </c>
      <c r="C737" s="39"/>
      <c r="D737" s="12" t="s">
        <v>310</v>
      </c>
      <c r="E737" s="12" t="s">
        <v>331</v>
      </c>
      <c r="F737" s="36" t="s">
        <v>158</v>
      </c>
      <c r="G737" s="12"/>
      <c r="H737" s="12"/>
      <c r="I737" s="144">
        <f>I738+I745+I749</f>
        <v>126</v>
      </c>
      <c r="J737" s="144">
        <f>J738+J745+J749</f>
        <v>126</v>
      </c>
      <c r="K737" s="144">
        <f t="shared" si="123"/>
        <v>100</v>
      </c>
      <c r="L737" s="144">
        <f t="shared" si="124"/>
        <v>0</v>
      </c>
    </row>
    <row r="738" spans="2:12" ht="38.25">
      <c r="B738" s="31" t="s">
        <v>528</v>
      </c>
      <c r="C738" s="39"/>
      <c r="D738" s="12" t="s">
        <v>310</v>
      </c>
      <c r="E738" s="12" t="s">
        <v>331</v>
      </c>
      <c r="F738" s="36" t="s">
        <v>398</v>
      </c>
      <c r="G738" s="40"/>
      <c r="H738" s="40"/>
      <c r="I738" s="144">
        <f>I739+I742</f>
        <v>30</v>
      </c>
      <c r="J738" s="144">
        <f>J739+J742</f>
        <v>30</v>
      </c>
      <c r="K738" s="144">
        <f t="shared" si="123"/>
        <v>100</v>
      </c>
      <c r="L738" s="144">
        <f t="shared" si="124"/>
        <v>0</v>
      </c>
    </row>
    <row r="739" spans="2:12" ht="25.5">
      <c r="B739" s="13" t="s">
        <v>377</v>
      </c>
      <c r="C739" s="39"/>
      <c r="D739" s="12" t="s">
        <v>310</v>
      </c>
      <c r="E739" s="12" t="s">
        <v>331</v>
      </c>
      <c r="F739" s="36" t="s">
        <v>398</v>
      </c>
      <c r="G739" s="40" t="s">
        <v>20</v>
      </c>
      <c r="H739" s="40"/>
      <c r="I739" s="144">
        <f>I740</f>
        <v>12.2</v>
      </c>
      <c r="J739" s="144">
        <f>J740</f>
        <v>12.2</v>
      </c>
      <c r="K739" s="144">
        <f t="shared" si="123"/>
        <v>100</v>
      </c>
      <c r="L739" s="144">
        <f t="shared" si="124"/>
        <v>0</v>
      </c>
    </row>
    <row r="740" spans="2:12" ht="12.75">
      <c r="B740" s="13" t="s">
        <v>287</v>
      </c>
      <c r="C740" s="39"/>
      <c r="D740" s="12" t="s">
        <v>310</v>
      </c>
      <c r="E740" s="12" t="s">
        <v>331</v>
      </c>
      <c r="F740" s="36" t="s">
        <v>398</v>
      </c>
      <c r="G740" s="40" t="s">
        <v>367</v>
      </c>
      <c r="H740" s="40"/>
      <c r="I740" s="144">
        <f>I741</f>
        <v>12.2</v>
      </c>
      <c r="J740" s="144">
        <f>J741</f>
        <v>12.2</v>
      </c>
      <c r="K740" s="144">
        <f t="shared" si="123"/>
        <v>100</v>
      </c>
      <c r="L740" s="144">
        <f t="shared" si="124"/>
        <v>0</v>
      </c>
    </row>
    <row r="741" spans="2:12" ht="12.75">
      <c r="B741" s="13" t="s">
        <v>375</v>
      </c>
      <c r="C741" s="39"/>
      <c r="D741" s="12" t="s">
        <v>310</v>
      </c>
      <c r="E741" s="12" t="s">
        <v>331</v>
      </c>
      <c r="F741" s="36" t="s">
        <v>398</v>
      </c>
      <c r="G741" s="40" t="s">
        <v>367</v>
      </c>
      <c r="H741" s="40" t="s">
        <v>316</v>
      </c>
      <c r="I741" s="145">
        <v>12.2</v>
      </c>
      <c r="J741" s="144">
        <v>12.2</v>
      </c>
      <c r="K741" s="144">
        <f t="shared" si="123"/>
        <v>100</v>
      </c>
      <c r="L741" s="144">
        <f t="shared" si="124"/>
        <v>0</v>
      </c>
    </row>
    <row r="742" spans="2:12" ht="12.75">
      <c r="B742" s="16" t="s">
        <v>467</v>
      </c>
      <c r="C742" s="39"/>
      <c r="D742" s="12" t="s">
        <v>310</v>
      </c>
      <c r="E742" s="12" t="s">
        <v>331</v>
      </c>
      <c r="F742" s="36" t="s">
        <v>398</v>
      </c>
      <c r="G742" s="12" t="s">
        <v>381</v>
      </c>
      <c r="H742" s="12"/>
      <c r="I742" s="144">
        <f>I743</f>
        <v>17.8</v>
      </c>
      <c r="J742" s="144">
        <f>J743</f>
        <v>17.8</v>
      </c>
      <c r="K742" s="144">
        <f t="shared" si="123"/>
        <v>100</v>
      </c>
      <c r="L742" s="144">
        <f t="shared" si="124"/>
        <v>0</v>
      </c>
    </row>
    <row r="743" spans="2:12" ht="12.75">
      <c r="B743" s="16" t="s">
        <v>612</v>
      </c>
      <c r="C743" s="39"/>
      <c r="D743" s="12" t="s">
        <v>310</v>
      </c>
      <c r="E743" s="12" t="s">
        <v>331</v>
      </c>
      <c r="F743" s="36" t="s">
        <v>398</v>
      </c>
      <c r="G743" s="12" t="s">
        <v>613</v>
      </c>
      <c r="H743" s="12"/>
      <c r="I743" s="144">
        <f>I744</f>
        <v>17.8</v>
      </c>
      <c r="J743" s="144">
        <f>J744</f>
        <v>17.8</v>
      </c>
      <c r="K743" s="144">
        <f t="shared" si="123"/>
        <v>100</v>
      </c>
      <c r="L743" s="144">
        <f t="shared" si="124"/>
        <v>0</v>
      </c>
    </row>
    <row r="744" spans="2:12" ht="12.75">
      <c r="B744" s="13" t="s">
        <v>375</v>
      </c>
      <c r="C744" s="39"/>
      <c r="D744" s="12" t="s">
        <v>310</v>
      </c>
      <c r="E744" s="12" t="s">
        <v>331</v>
      </c>
      <c r="F744" s="36" t="s">
        <v>398</v>
      </c>
      <c r="G744" s="12" t="s">
        <v>613</v>
      </c>
      <c r="H744" s="12">
        <v>2</v>
      </c>
      <c r="I744" s="145">
        <v>17.8</v>
      </c>
      <c r="J744" s="144">
        <v>17.8</v>
      </c>
      <c r="K744" s="144">
        <f t="shared" si="123"/>
        <v>100</v>
      </c>
      <c r="L744" s="144">
        <f t="shared" si="124"/>
        <v>0</v>
      </c>
    </row>
    <row r="745" spans="2:12" ht="38.25">
      <c r="B745" s="81" t="s">
        <v>238</v>
      </c>
      <c r="C745" s="39"/>
      <c r="D745" s="12" t="s">
        <v>310</v>
      </c>
      <c r="E745" s="12" t="s">
        <v>331</v>
      </c>
      <c r="F745" s="36" t="s">
        <v>399</v>
      </c>
      <c r="G745" s="40"/>
      <c r="H745" s="40"/>
      <c r="I745" s="144">
        <f aca="true" t="shared" si="126" ref="I745:J747">I746</f>
        <v>3</v>
      </c>
      <c r="J745" s="144">
        <f t="shared" si="126"/>
        <v>3</v>
      </c>
      <c r="K745" s="144">
        <f t="shared" si="123"/>
        <v>100</v>
      </c>
      <c r="L745" s="144">
        <f t="shared" si="124"/>
        <v>0</v>
      </c>
    </row>
    <row r="746" spans="2:12" ht="12.75">
      <c r="B746" s="16" t="s">
        <v>467</v>
      </c>
      <c r="C746" s="39"/>
      <c r="D746" s="12" t="s">
        <v>310</v>
      </c>
      <c r="E746" s="12" t="s">
        <v>331</v>
      </c>
      <c r="F746" s="36" t="s">
        <v>399</v>
      </c>
      <c r="G746" s="12" t="s">
        <v>381</v>
      </c>
      <c r="H746" s="12"/>
      <c r="I746" s="144">
        <f t="shared" si="126"/>
        <v>3</v>
      </c>
      <c r="J746" s="144">
        <f t="shared" si="126"/>
        <v>3</v>
      </c>
      <c r="K746" s="144">
        <f t="shared" si="123"/>
        <v>100</v>
      </c>
      <c r="L746" s="144">
        <f t="shared" si="124"/>
        <v>0</v>
      </c>
    </row>
    <row r="747" spans="2:12" ht="12.75">
      <c r="B747" s="16" t="s">
        <v>612</v>
      </c>
      <c r="C747" s="39"/>
      <c r="D747" s="12" t="s">
        <v>310</v>
      </c>
      <c r="E747" s="12" t="s">
        <v>331</v>
      </c>
      <c r="F747" s="36" t="s">
        <v>399</v>
      </c>
      <c r="G747" s="12" t="s">
        <v>613</v>
      </c>
      <c r="H747" s="12"/>
      <c r="I747" s="144">
        <f t="shared" si="126"/>
        <v>3</v>
      </c>
      <c r="J747" s="144">
        <f t="shared" si="126"/>
        <v>3</v>
      </c>
      <c r="K747" s="144">
        <f t="shared" si="123"/>
        <v>100</v>
      </c>
      <c r="L747" s="144">
        <f t="shared" si="124"/>
        <v>0</v>
      </c>
    </row>
    <row r="748" spans="2:12" ht="12.75">
      <c r="B748" s="13" t="s">
        <v>375</v>
      </c>
      <c r="C748" s="39"/>
      <c r="D748" s="12" t="s">
        <v>310</v>
      </c>
      <c r="E748" s="12" t="s">
        <v>331</v>
      </c>
      <c r="F748" s="36" t="s">
        <v>399</v>
      </c>
      <c r="G748" s="12" t="s">
        <v>613</v>
      </c>
      <c r="H748" s="12">
        <v>2</v>
      </c>
      <c r="I748" s="145">
        <v>3</v>
      </c>
      <c r="J748" s="144">
        <v>3</v>
      </c>
      <c r="K748" s="144">
        <f t="shared" si="123"/>
        <v>100</v>
      </c>
      <c r="L748" s="144">
        <f t="shared" si="124"/>
        <v>0</v>
      </c>
    </row>
    <row r="749" spans="2:12" ht="38.25">
      <c r="B749" s="81" t="s">
        <v>529</v>
      </c>
      <c r="C749" s="39"/>
      <c r="D749" s="12" t="s">
        <v>310</v>
      </c>
      <c r="E749" s="12" t="s">
        <v>331</v>
      </c>
      <c r="F749" s="36" t="s">
        <v>400</v>
      </c>
      <c r="G749" s="40"/>
      <c r="H749" s="40"/>
      <c r="I749" s="144">
        <f>I750+I753+I756</f>
        <v>93</v>
      </c>
      <c r="J749" s="144">
        <f>J750+J753+J756</f>
        <v>93</v>
      </c>
      <c r="K749" s="144">
        <f t="shared" si="123"/>
        <v>100</v>
      </c>
      <c r="L749" s="144">
        <f t="shared" si="124"/>
        <v>0</v>
      </c>
    </row>
    <row r="750" spans="2:12" ht="25.5">
      <c r="B750" s="13" t="s">
        <v>377</v>
      </c>
      <c r="C750" s="39"/>
      <c r="D750" s="12" t="s">
        <v>310</v>
      </c>
      <c r="E750" s="12" t="s">
        <v>331</v>
      </c>
      <c r="F750" s="36" t="s">
        <v>400</v>
      </c>
      <c r="G750" s="40" t="s">
        <v>20</v>
      </c>
      <c r="H750" s="40"/>
      <c r="I750" s="144">
        <f>I751</f>
        <v>16.6</v>
      </c>
      <c r="J750" s="144">
        <f>J751</f>
        <v>16.6</v>
      </c>
      <c r="K750" s="144">
        <f t="shared" si="123"/>
        <v>100</v>
      </c>
      <c r="L750" s="144">
        <f t="shared" si="124"/>
        <v>0</v>
      </c>
    </row>
    <row r="751" spans="2:12" ht="12.75">
      <c r="B751" s="13" t="s">
        <v>287</v>
      </c>
      <c r="C751" s="39"/>
      <c r="D751" s="12" t="s">
        <v>310</v>
      </c>
      <c r="E751" s="12" t="s">
        <v>331</v>
      </c>
      <c r="F751" s="36" t="s">
        <v>400</v>
      </c>
      <c r="G751" s="40" t="s">
        <v>367</v>
      </c>
      <c r="H751" s="40"/>
      <c r="I751" s="144">
        <f>I752</f>
        <v>16.6</v>
      </c>
      <c r="J751" s="144">
        <f>J752</f>
        <v>16.6</v>
      </c>
      <c r="K751" s="144">
        <f t="shared" si="123"/>
        <v>100</v>
      </c>
      <c r="L751" s="144">
        <f t="shared" si="124"/>
        <v>0</v>
      </c>
    </row>
    <row r="752" spans="2:12" ht="12.75">
      <c r="B752" s="13" t="s">
        <v>375</v>
      </c>
      <c r="C752" s="39"/>
      <c r="D752" s="12" t="s">
        <v>310</v>
      </c>
      <c r="E752" s="12" t="s">
        <v>331</v>
      </c>
      <c r="F752" s="36" t="s">
        <v>400</v>
      </c>
      <c r="G752" s="40" t="s">
        <v>367</v>
      </c>
      <c r="H752" s="40" t="s">
        <v>316</v>
      </c>
      <c r="I752" s="145">
        <v>16.6</v>
      </c>
      <c r="J752" s="144">
        <v>16.6</v>
      </c>
      <c r="K752" s="144">
        <f t="shared" si="123"/>
        <v>100</v>
      </c>
      <c r="L752" s="144">
        <f t="shared" si="124"/>
        <v>0</v>
      </c>
    </row>
    <row r="753" spans="2:12" ht="12.75">
      <c r="B753" s="16" t="s">
        <v>467</v>
      </c>
      <c r="C753" s="39"/>
      <c r="D753" s="12" t="s">
        <v>310</v>
      </c>
      <c r="E753" s="12" t="s">
        <v>331</v>
      </c>
      <c r="F753" s="36" t="s">
        <v>400</v>
      </c>
      <c r="G753" s="12" t="s">
        <v>381</v>
      </c>
      <c r="H753" s="12"/>
      <c r="I753" s="144">
        <f>I754</f>
        <v>47.4</v>
      </c>
      <c r="J753" s="144">
        <f>J754</f>
        <v>47.4</v>
      </c>
      <c r="K753" s="144">
        <f t="shared" si="123"/>
        <v>100</v>
      </c>
      <c r="L753" s="144">
        <f t="shared" si="124"/>
        <v>0</v>
      </c>
    </row>
    <row r="754" spans="2:12" ht="12.75">
      <c r="B754" s="16" t="s">
        <v>612</v>
      </c>
      <c r="C754" s="39"/>
      <c r="D754" s="12" t="s">
        <v>310</v>
      </c>
      <c r="E754" s="12" t="s">
        <v>331</v>
      </c>
      <c r="F754" s="36" t="s">
        <v>400</v>
      </c>
      <c r="G754" s="12" t="s">
        <v>613</v>
      </c>
      <c r="H754" s="12"/>
      <c r="I754" s="144">
        <f>I755</f>
        <v>47.4</v>
      </c>
      <c r="J754" s="144">
        <f>J755</f>
        <v>47.4</v>
      </c>
      <c r="K754" s="144">
        <f t="shared" si="123"/>
        <v>100</v>
      </c>
      <c r="L754" s="144">
        <f t="shared" si="124"/>
        <v>0</v>
      </c>
    </row>
    <row r="755" spans="2:12" ht="12.75">
      <c r="B755" s="13" t="s">
        <v>375</v>
      </c>
      <c r="C755" s="39"/>
      <c r="D755" s="12" t="s">
        <v>310</v>
      </c>
      <c r="E755" s="12" t="s">
        <v>331</v>
      </c>
      <c r="F755" s="36" t="s">
        <v>400</v>
      </c>
      <c r="G755" s="12" t="s">
        <v>613</v>
      </c>
      <c r="H755" s="12">
        <v>2</v>
      </c>
      <c r="I755" s="145">
        <v>47.4</v>
      </c>
      <c r="J755" s="144">
        <v>47.4</v>
      </c>
      <c r="K755" s="144">
        <f t="shared" si="123"/>
        <v>100</v>
      </c>
      <c r="L755" s="144">
        <f t="shared" si="124"/>
        <v>0</v>
      </c>
    </row>
    <row r="756" spans="2:12" ht="12.75">
      <c r="B756" s="13" t="s">
        <v>140</v>
      </c>
      <c r="C756" s="30"/>
      <c r="D756" s="12" t="s">
        <v>310</v>
      </c>
      <c r="E756" s="12" t="s">
        <v>331</v>
      </c>
      <c r="F756" s="36" t="s">
        <v>400</v>
      </c>
      <c r="G756" s="12" t="s">
        <v>141</v>
      </c>
      <c r="H756" s="12"/>
      <c r="I756" s="144">
        <f>I757</f>
        <v>29</v>
      </c>
      <c r="J756" s="144">
        <f>J757</f>
        <v>29</v>
      </c>
      <c r="K756" s="144">
        <f t="shared" si="123"/>
        <v>100</v>
      </c>
      <c r="L756" s="144">
        <f t="shared" si="124"/>
        <v>0</v>
      </c>
    </row>
    <row r="757" spans="2:12" ht="12.75">
      <c r="B757" s="13" t="s">
        <v>293</v>
      </c>
      <c r="C757" s="30"/>
      <c r="D757" s="12" t="s">
        <v>310</v>
      </c>
      <c r="E757" s="12" t="s">
        <v>331</v>
      </c>
      <c r="F757" s="36" t="s">
        <v>400</v>
      </c>
      <c r="G757" s="12" t="s">
        <v>337</v>
      </c>
      <c r="H757" s="12"/>
      <c r="I757" s="144">
        <f>I758</f>
        <v>29</v>
      </c>
      <c r="J757" s="144">
        <f>J758</f>
        <v>29</v>
      </c>
      <c r="K757" s="144">
        <f t="shared" si="123"/>
        <v>100</v>
      </c>
      <c r="L757" s="144">
        <f t="shared" si="124"/>
        <v>0</v>
      </c>
    </row>
    <row r="758" spans="2:12" ht="12.75">
      <c r="B758" s="13" t="s">
        <v>375</v>
      </c>
      <c r="C758" s="30"/>
      <c r="D758" s="12" t="s">
        <v>310</v>
      </c>
      <c r="E758" s="12" t="s">
        <v>331</v>
      </c>
      <c r="F758" s="36" t="s">
        <v>400</v>
      </c>
      <c r="G758" s="12" t="s">
        <v>337</v>
      </c>
      <c r="H758" s="12">
        <v>2</v>
      </c>
      <c r="I758" s="145">
        <v>29</v>
      </c>
      <c r="J758" s="144">
        <v>29</v>
      </c>
      <c r="K758" s="144">
        <f t="shared" si="123"/>
        <v>100</v>
      </c>
      <c r="L758" s="144">
        <f t="shared" si="124"/>
        <v>0</v>
      </c>
    </row>
  </sheetData>
  <sheetProtection/>
  <autoFilter ref="B7:I758"/>
  <mergeCells count="1">
    <mergeCell ref="B5:L5"/>
  </mergeCells>
  <conditionalFormatting sqref="B323 F323:F330 B42 F42:F45 B28 F28:F31">
    <cfRule type="cellIs" priority="1" dxfId="0" operator="lessThan" stopIfTrue="1">
      <formula>0</formula>
    </cfRule>
  </conditionalFormatting>
  <printOptions/>
  <pageMargins left="0.64" right="0.2" top="0.57" bottom="0.27" header="0.2" footer="0.2"/>
  <pageSetup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4">
    <tabColor indexed="10"/>
  </sheetPr>
  <dimension ref="B2:Y386"/>
  <sheetViews>
    <sheetView zoomScalePageLayoutView="0" workbookViewId="0" topLeftCell="C2">
      <selection activeCell="B8" sqref="B8:Y8"/>
    </sheetView>
  </sheetViews>
  <sheetFormatPr defaultColWidth="9.00390625" defaultRowHeight="12.75"/>
  <cols>
    <col min="1" max="1" width="9.125" style="59" customWidth="1"/>
    <col min="2" max="2" width="46.125" style="60" customWidth="1"/>
    <col min="3" max="3" width="14.125" style="92" customWidth="1"/>
    <col min="4" max="4" width="7.125" style="114" customWidth="1"/>
    <col min="5" max="5" width="7.125" style="92" customWidth="1"/>
    <col min="6" max="6" width="9.875" style="59" customWidth="1"/>
    <col min="7" max="7" width="10.25390625" style="59" customWidth="1"/>
    <col min="8" max="8" width="10.125" style="59" customWidth="1"/>
    <col min="9" max="9" width="9.875" style="59" customWidth="1"/>
    <col min="10" max="10" width="9.375" style="59" customWidth="1"/>
    <col min="11" max="16384" width="9.125" style="59" customWidth="1"/>
  </cols>
  <sheetData>
    <row r="2" spans="3:25" ht="12.75">
      <c r="C2" s="110"/>
      <c r="D2" s="111"/>
      <c r="E2" s="110"/>
      <c r="J2" s="116"/>
      <c r="Y2" s="74" t="s">
        <v>225</v>
      </c>
    </row>
    <row r="3" spans="3:25" ht="12.75">
      <c r="C3" s="112"/>
      <c r="D3" s="113"/>
      <c r="E3" s="112"/>
      <c r="J3" s="75"/>
      <c r="Y3" s="75" t="s">
        <v>170</v>
      </c>
    </row>
    <row r="4" spans="3:25" ht="12.75">
      <c r="C4" s="112"/>
      <c r="D4" s="113"/>
      <c r="E4" s="112"/>
      <c r="J4" s="75"/>
      <c r="Y4" s="75" t="s">
        <v>537</v>
      </c>
    </row>
    <row r="5" spans="2:10" ht="12.75">
      <c r="B5" s="61"/>
      <c r="J5" s="75"/>
    </row>
    <row r="6" ht="12.75">
      <c r="B6" s="61"/>
    </row>
    <row r="7" ht="12.75">
      <c r="B7" s="61"/>
    </row>
    <row r="8" spans="2:25" ht="12.75">
      <c r="B8" s="327" t="s">
        <v>538</v>
      </c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</row>
    <row r="9" spans="2:7" ht="12.75">
      <c r="B9" s="298"/>
      <c r="C9" s="115"/>
      <c r="D9" s="115"/>
      <c r="E9" s="115"/>
      <c r="F9" s="253"/>
      <c r="G9" s="117"/>
    </row>
    <row r="10" spans="2:25" s="69" customFormat="1" ht="12.75">
      <c r="B10" s="328" t="s">
        <v>447</v>
      </c>
      <c r="C10" s="329" t="s">
        <v>311</v>
      </c>
      <c r="D10" s="330" t="s">
        <v>57</v>
      </c>
      <c r="E10" s="329" t="s">
        <v>273</v>
      </c>
      <c r="F10" s="326" t="s">
        <v>539</v>
      </c>
      <c r="G10" s="326"/>
      <c r="H10" s="326"/>
      <c r="I10" s="326"/>
      <c r="J10" s="326"/>
      <c r="K10" s="326" t="s">
        <v>540</v>
      </c>
      <c r="L10" s="326"/>
      <c r="M10" s="326"/>
      <c r="N10" s="326"/>
      <c r="O10" s="326"/>
      <c r="P10" s="326" t="s">
        <v>244</v>
      </c>
      <c r="Q10" s="326"/>
      <c r="R10" s="326"/>
      <c r="S10" s="326"/>
      <c r="T10" s="326"/>
      <c r="U10" s="326" t="s">
        <v>541</v>
      </c>
      <c r="V10" s="326"/>
      <c r="W10" s="326"/>
      <c r="X10" s="326"/>
      <c r="Y10" s="326"/>
    </row>
    <row r="11" spans="2:25" s="69" customFormat="1" ht="89.25">
      <c r="B11" s="328"/>
      <c r="C11" s="329"/>
      <c r="D11" s="330"/>
      <c r="E11" s="329"/>
      <c r="F11" s="62" t="s">
        <v>343</v>
      </c>
      <c r="G11" s="63" t="s">
        <v>470</v>
      </c>
      <c r="H11" s="63" t="s">
        <v>438</v>
      </c>
      <c r="I11" s="63" t="s">
        <v>439</v>
      </c>
      <c r="J11" s="63" t="s">
        <v>440</v>
      </c>
      <c r="K11" s="62" t="s">
        <v>343</v>
      </c>
      <c r="L11" s="63" t="s">
        <v>470</v>
      </c>
      <c r="M11" s="63" t="s">
        <v>438</v>
      </c>
      <c r="N11" s="63" t="s">
        <v>439</v>
      </c>
      <c r="O11" s="63" t="s">
        <v>440</v>
      </c>
      <c r="P11" s="62" t="s">
        <v>343</v>
      </c>
      <c r="Q11" s="63" t="s">
        <v>470</v>
      </c>
      <c r="R11" s="63" t="s">
        <v>438</v>
      </c>
      <c r="S11" s="63" t="s">
        <v>439</v>
      </c>
      <c r="T11" s="63" t="s">
        <v>440</v>
      </c>
      <c r="U11" s="62" t="s">
        <v>343</v>
      </c>
      <c r="V11" s="63" t="s">
        <v>470</v>
      </c>
      <c r="W11" s="63" t="s">
        <v>438</v>
      </c>
      <c r="X11" s="63" t="s">
        <v>439</v>
      </c>
      <c r="Y11" s="63" t="s">
        <v>440</v>
      </c>
    </row>
    <row r="12" spans="2:25" s="69" customFormat="1" ht="12.75">
      <c r="B12" s="64" t="s">
        <v>374</v>
      </c>
      <c r="C12" s="67"/>
      <c r="D12" s="65"/>
      <c r="E12" s="254"/>
      <c r="F12" s="156">
        <f aca="true" t="shared" si="0" ref="F12:O12">F13+F198+F201+F204+F207+F210+F213+F216+F219+F222+F225+F228+F231+F234+F237+F240+F243+F248+F251+F254+F257+F260+F263+F266+F269+F272+F275+F280+F283+F286+F289+F292+F295+F300+F303+F310+F313+F316+F319+F322+F325+F328+F331+F334+F339+F344+F348+F351+F354+F357+F360+F363+F366+F369+F372+F375+F378+F381+F384</f>
        <v>205722.10000000003</v>
      </c>
      <c r="G12" s="156">
        <f t="shared" si="0"/>
        <v>2452.6</v>
      </c>
      <c r="H12" s="156">
        <f t="shared" si="0"/>
        <v>91421.19999999998</v>
      </c>
      <c r="I12" s="156">
        <f t="shared" si="0"/>
        <v>106283.09999999999</v>
      </c>
      <c r="J12" s="156">
        <f t="shared" si="0"/>
        <v>5565.2</v>
      </c>
      <c r="K12" s="156">
        <f t="shared" si="0"/>
        <v>193083.40000000005</v>
      </c>
      <c r="L12" s="156">
        <f t="shared" si="0"/>
        <v>2452.6</v>
      </c>
      <c r="M12" s="156">
        <f t="shared" si="0"/>
        <v>91257.8</v>
      </c>
      <c r="N12" s="156">
        <f t="shared" si="0"/>
        <v>94108.2</v>
      </c>
      <c r="O12" s="156">
        <f t="shared" si="0"/>
        <v>5264.8</v>
      </c>
      <c r="P12" s="156">
        <f>K12/F12*100</f>
        <v>93.85642087067943</v>
      </c>
      <c r="Q12" s="156">
        <f>L12/G12*100</f>
        <v>100</v>
      </c>
      <c r="R12" s="156">
        <f>M12/H12*100</f>
        <v>99.82126683963897</v>
      </c>
      <c r="S12" s="156">
        <f>N12/I12*100</f>
        <v>88.54483920773858</v>
      </c>
      <c r="T12" s="156">
        <f>O12/J12*100</f>
        <v>94.60217063178324</v>
      </c>
      <c r="U12" s="156">
        <f>F12-K12</f>
        <v>12638.699999999983</v>
      </c>
      <c r="V12" s="156">
        <f>G12-L12</f>
        <v>0</v>
      </c>
      <c r="W12" s="156">
        <f>H12-M12</f>
        <v>163.39999999997963</v>
      </c>
      <c r="X12" s="156">
        <f>I12-N12</f>
        <v>12174.899999999994</v>
      </c>
      <c r="Y12" s="156">
        <f>J12-O12</f>
        <v>300.39999999999964</v>
      </c>
    </row>
    <row r="13" spans="2:25" s="69" customFormat="1" ht="12.75">
      <c r="B13" s="64" t="s">
        <v>376</v>
      </c>
      <c r="C13" s="66"/>
      <c r="D13" s="65"/>
      <c r="E13" s="254"/>
      <c r="F13" s="156">
        <f aca="true" t="shared" si="1" ref="F13:O13">F14+F17+F20+F23+F26+F29+F32+F35+F38+F41+F44+F47+F50+F53+F58+F63+F68+F73+F76+F79+F82+F89+F92+F95+F98+F101+F104+F117+F122+F129+F132+F139+F142+F145+F148+F151+F158+F161+F168+F171+F174+F177+F180+F183+F186+F189+F192+F195</f>
        <v>68393.40000000001</v>
      </c>
      <c r="G13" s="156">
        <f t="shared" si="1"/>
        <v>2452.6</v>
      </c>
      <c r="H13" s="156">
        <f t="shared" si="1"/>
        <v>43658.4</v>
      </c>
      <c r="I13" s="156">
        <f t="shared" si="1"/>
        <v>16893</v>
      </c>
      <c r="J13" s="156">
        <f t="shared" si="1"/>
        <v>5389.4</v>
      </c>
      <c r="K13" s="156">
        <f t="shared" si="1"/>
        <v>67641.8</v>
      </c>
      <c r="L13" s="156">
        <f t="shared" si="1"/>
        <v>2452.6</v>
      </c>
      <c r="M13" s="156">
        <f t="shared" si="1"/>
        <v>43657.100000000006</v>
      </c>
      <c r="N13" s="156">
        <f t="shared" si="1"/>
        <v>16443.100000000002</v>
      </c>
      <c r="O13" s="156">
        <f t="shared" si="1"/>
        <v>5089</v>
      </c>
      <c r="P13" s="156">
        <f aca="true" t="shared" si="2" ref="P13:P76">K13/F13*100</f>
        <v>98.90106355291591</v>
      </c>
      <c r="Q13" s="156">
        <f>L13/G13*100</f>
        <v>100</v>
      </c>
      <c r="R13" s="156">
        <f>M13/H13*100</f>
        <v>99.99702233705314</v>
      </c>
      <c r="S13" s="156">
        <f>N13/I13*100</f>
        <v>97.33676670810397</v>
      </c>
      <c r="T13" s="156">
        <f aca="true" t="shared" si="3" ref="T13:T46">O13/J13*100</f>
        <v>94.42609566927673</v>
      </c>
      <c r="U13" s="156">
        <f aca="true" t="shared" si="4" ref="U13:U76">F13-K13</f>
        <v>751.6000000000058</v>
      </c>
      <c r="V13" s="156">
        <f aca="true" t="shared" si="5" ref="V13:V76">G13-L13</f>
        <v>0</v>
      </c>
      <c r="W13" s="156">
        <f aca="true" t="shared" si="6" ref="W13:W76">H13-M13</f>
        <v>1.2999999999956344</v>
      </c>
      <c r="X13" s="156">
        <f aca="true" t="shared" si="7" ref="X13:X76">I13-N13</f>
        <v>449.8999999999978</v>
      </c>
      <c r="Y13" s="156">
        <f aca="true" t="shared" si="8" ref="Y13:Y76">J13-O13</f>
        <v>300.39999999999964</v>
      </c>
    </row>
    <row r="14" spans="2:25" ht="51">
      <c r="B14" s="119" t="s">
        <v>116</v>
      </c>
      <c r="C14" s="126" t="s">
        <v>115</v>
      </c>
      <c r="D14" s="12"/>
      <c r="E14" s="255"/>
      <c r="F14" s="145">
        <f aca="true" t="shared" si="9" ref="F14:F84">H14+I14+J14+G14</f>
        <v>1270.8</v>
      </c>
      <c r="G14" s="145"/>
      <c r="H14" s="145"/>
      <c r="I14" s="145"/>
      <c r="J14" s="145">
        <f>J15</f>
        <v>1270.8</v>
      </c>
      <c r="K14" s="145">
        <f aca="true" t="shared" si="10" ref="K14:K84">M14+N14+O14+L14</f>
        <v>1270.8</v>
      </c>
      <c r="L14" s="145"/>
      <c r="M14" s="145"/>
      <c r="N14" s="145"/>
      <c r="O14" s="145">
        <f>O15</f>
        <v>1270.8</v>
      </c>
      <c r="P14" s="145">
        <f t="shared" si="2"/>
        <v>100</v>
      </c>
      <c r="Q14" s="145"/>
      <c r="R14" s="145"/>
      <c r="S14" s="145"/>
      <c r="T14" s="145">
        <f t="shared" si="3"/>
        <v>100</v>
      </c>
      <c r="U14" s="145">
        <f t="shared" si="4"/>
        <v>0</v>
      </c>
      <c r="V14" s="145">
        <f t="shared" si="5"/>
        <v>0</v>
      </c>
      <c r="W14" s="145">
        <f t="shared" si="6"/>
        <v>0</v>
      </c>
      <c r="X14" s="145">
        <f t="shared" si="7"/>
        <v>0</v>
      </c>
      <c r="Y14" s="145">
        <f t="shared" si="8"/>
        <v>0</v>
      </c>
    </row>
    <row r="15" spans="2:25" ht="38.25">
      <c r="B15" s="13" t="s">
        <v>140</v>
      </c>
      <c r="C15" s="126" t="s">
        <v>115</v>
      </c>
      <c r="D15" s="12" t="s">
        <v>141</v>
      </c>
      <c r="E15" s="255"/>
      <c r="F15" s="145">
        <f t="shared" si="9"/>
        <v>1270.8</v>
      </c>
      <c r="G15" s="145"/>
      <c r="H15" s="145"/>
      <c r="I15" s="145"/>
      <c r="J15" s="145">
        <f>J16</f>
        <v>1270.8</v>
      </c>
      <c r="K15" s="145">
        <f t="shared" si="10"/>
        <v>1270.8</v>
      </c>
      <c r="L15" s="145"/>
      <c r="M15" s="145"/>
      <c r="N15" s="145"/>
      <c r="O15" s="145">
        <f>O16</f>
        <v>1270.8</v>
      </c>
      <c r="P15" s="145">
        <f t="shared" si="2"/>
        <v>100</v>
      </c>
      <c r="Q15" s="145"/>
      <c r="R15" s="145"/>
      <c r="S15" s="145"/>
      <c r="T15" s="145">
        <f t="shared" si="3"/>
        <v>100</v>
      </c>
      <c r="U15" s="145">
        <f t="shared" si="4"/>
        <v>0</v>
      </c>
      <c r="V15" s="145">
        <f t="shared" si="5"/>
        <v>0</v>
      </c>
      <c r="W15" s="145">
        <f t="shared" si="6"/>
        <v>0</v>
      </c>
      <c r="X15" s="145">
        <f t="shared" si="7"/>
        <v>0</v>
      </c>
      <c r="Y15" s="145">
        <f t="shared" si="8"/>
        <v>0</v>
      </c>
    </row>
    <row r="16" spans="2:25" ht="12.75">
      <c r="B16" s="31" t="s">
        <v>360</v>
      </c>
      <c r="C16" s="126" t="s">
        <v>115</v>
      </c>
      <c r="D16" s="12" t="s">
        <v>141</v>
      </c>
      <c r="E16" s="256" t="s">
        <v>300</v>
      </c>
      <c r="F16" s="145">
        <f t="shared" si="9"/>
        <v>1270.8</v>
      </c>
      <c r="G16" s="145"/>
      <c r="H16" s="145"/>
      <c r="I16" s="145"/>
      <c r="J16" s="145">
        <v>1270.8</v>
      </c>
      <c r="K16" s="145">
        <f t="shared" si="10"/>
        <v>1270.8</v>
      </c>
      <c r="L16" s="145"/>
      <c r="M16" s="145"/>
      <c r="N16" s="145"/>
      <c r="O16" s="145">
        <v>1270.8</v>
      </c>
      <c r="P16" s="145">
        <f t="shared" si="2"/>
        <v>100</v>
      </c>
      <c r="Q16" s="145"/>
      <c r="R16" s="145"/>
      <c r="S16" s="145"/>
      <c r="T16" s="145">
        <f t="shared" si="3"/>
        <v>100</v>
      </c>
      <c r="U16" s="145">
        <f t="shared" si="4"/>
        <v>0</v>
      </c>
      <c r="V16" s="145">
        <f t="shared" si="5"/>
        <v>0</v>
      </c>
      <c r="W16" s="145">
        <f t="shared" si="6"/>
        <v>0</v>
      </c>
      <c r="X16" s="145">
        <f t="shared" si="7"/>
        <v>0</v>
      </c>
      <c r="Y16" s="145">
        <f t="shared" si="8"/>
        <v>0</v>
      </c>
    </row>
    <row r="17" spans="2:25" ht="51">
      <c r="B17" s="299" t="s">
        <v>147</v>
      </c>
      <c r="C17" s="40" t="s">
        <v>7</v>
      </c>
      <c r="D17" s="40"/>
      <c r="E17" s="256"/>
      <c r="F17" s="145">
        <f aca="true" t="shared" si="11" ref="F17:F25">H17+I17+J17+G17</f>
        <v>742.3</v>
      </c>
      <c r="G17" s="145"/>
      <c r="H17" s="145"/>
      <c r="I17" s="145"/>
      <c r="J17" s="145">
        <f>J18</f>
        <v>742.3</v>
      </c>
      <c r="K17" s="145">
        <f t="shared" si="10"/>
        <v>742.3</v>
      </c>
      <c r="L17" s="145"/>
      <c r="M17" s="145"/>
      <c r="N17" s="145"/>
      <c r="O17" s="145">
        <f>O18</f>
        <v>742.3</v>
      </c>
      <c r="P17" s="145">
        <f t="shared" si="2"/>
        <v>100</v>
      </c>
      <c r="Q17" s="145"/>
      <c r="R17" s="145"/>
      <c r="S17" s="145"/>
      <c r="T17" s="145">
        <f t="shared" si="3"/>
        <v>100</v>
      </c>
      <c r="U17" s="145">
        <f t="shared" si="4"/>
        <v>0</v>
      </c>
      <c r="V17" s="145">
        <f t="shared" si="5"/>
        <v>0</v>
      </c>
      <c r="W17" s="145">
        <f t="shared" si="6"/>
        <v>0</v>
      </c>
      <c r="X17" s="145">
        <f t="shared" si="7"/>
        <v>0</v>
      </c>
      <c r="Y17" s="145">
        <f t="shared" si="8"/>
        <v>0</v>
      </c>
    </row>
    <row r="18" spans="2:25" ht="12.75">
      <c r="B18" s="41" t="s">
        <v>444</v>
      </c>
      <c r="C18" s="40" t="s">
        <v>7</v>
      </c>
      <c r="D18" s="40" t="s">
        <v>137</v>
      </c>
      <c r="E18" s="256"/>
      <c r="F18" s="145">
        <f t="shared" si="11"/>
        <v>742.3</v>
      </c>
      <c r="G18" s="145"/>
      <c r="H18" s="145"/>
      <c r="I18" s="145"/>
      <c r="J18" s="145">
        <f>J19</f>
        <v>742.3</v>
      </c>
      <c r="K18" s="145">
        <f t="shared" si="10"/>
        <v>742.3</v>
      </c>
      <c r="L18" s="145"/>
      <c r="M18" s="145"/>
      <c r="N18" s="145"/>
      <c r="O18" s="145">
        <f>O19</f>
        <v>742.3</v>
      </c>
      <c r="P18" s="145">
        <f t="shared" si="2"/>
        <v>100</v>
      </c>
      <c r="Q18" s="145"/>
      <c r="R18" s="145"/>
      <c r="S18" s="145"/>
      <c r="T18" s="145">
        <f t="shared" si="3"/>
        <v>100</v>
      </c>
      <c r="U18" s="145">
        <f t="shared" si="4"/>
        <v>0</v>
      </c>
      <c r="V18" s="145">
        <f t="shared" si="5"/>
        <v>0</v>
      </c>
      <c r="W18" s="145">
        <f t="shared" si="6"/>
        <v>0</v>
      </c>
      <c r="X18" s="145">
        <f t="shared" si="7"/>
        <v>0</v>
      </c>
      <c r="Y18" s="145">
        <f t="shared" si="8"/>
        <v>0</v>
      </c>
    </row>
    <row r="19" spans="2:25" ht="12.75">
      <c r="B19" s="31" t="s">
        <v>472</v>
      </c>
      <c r="C19" s="40" t="s">
        <v>7</v>
      </c>
      <c r="D19" s="40" t="s">
        <v>137</v>
      </c>
      <c r="E19" s="256" t="s">
        <v>471</v>
      </c>
      <c r="F19" s="145">
        <f t="shared" si="11"/>
        <v>742.3</v>
      </c>
      <c r="G19" s="145"/>
      <c r="H19" s="145"/>
      <c r="I19" s="145"/>
      <c r="J19" s="145">
        <v>742.3</v>
      </c>
      <c r="K19" s="145">
        <f t="shared" si="10"/>
        <v>742.3</v>
      </c>
      <c r="L19" s="145"/>
      <c r="M19" s="145"/>
      <c r="N19" s="145"/>
      <c r="O19" s="145">
        <v>742.3</v>
      </c>
      <c r="P19" s="145">
        <f t="shared" si="2"/>
        <v>100</v>
      </c>
      <c r="Q19" s="145"/>
      <c r="R19" s="145"/>
      <c r="S19" s="145"/>
      <c r="T19" s="145">
        <f t="shared" si="3"/>
        <v>100</v>
      </c>
      <c r="U19" s="145">
        <f t="shared" si="4"/>
        <v>0</v>
      </c>
      <c r="V19" s="145">
        <f t="shared" si="5"/>
        <v>0</v>
      </c>
      <c r="W19" s="145">
        <f t="shared" si="6"/>
        <v>0</v>
      </c>
      <c r="X19" s="145">
        <f t="shared" si="7"/>
        <v>0</v>
      </c>
      <c r="Y19" s="145">
        <f t="shared" si="8"/>
        <v>0</v>
      </c>
    </row>
    <row r="20" spans="2:25" ht="63.75">
      <c r="B20" s="31" t="s">
        <v>621</v>
      </c>
      <c r="C20" s="54" t="s">
        <v>322</v>
      </c>
      <c r="D20" s="40"/>
      <c r="E20" s="256"/>
      <c r="F20" s="145">
        <f t="shared" si="11"/>
        <v>2.1</v>
      </c>
      <c r="G20" s="145"/>
      <c r="H20" s="145"/>
      <c r="I20" s="145"/>
      <c r="J20" s="145">
        <f>J21</f>
        <v>2.1</v>
      </c>
      <c r="K20" s="145">
        <f t="shared" si="10"/>
        <v>2.1</v>
      </c>
      <c r="L20" s="145"/>
      <c r="M20" s="145"/>
      <c r="N20" s="145"/>
      <c r="O20" s="145">
        <f>O21</f>
        <v>2.1</v>
      </c>
      <c r="P20" s="145">
        <f t="shared" si="2"/>
        <v>100</v>
      </c>
      <c r="Q20" s="145"/>
      <c r="R20" s="145"/>
      <c r="S20" s="145"/>
      <c r="T20" s="145">
        <f t="shared" si="3"/>
        <v>100</v>
      </c>
      <c r="U20" s="145">
        <f t="shared" si="4"/>
        <v>0</v>
      </c>
      <c r="V20" s="145">
        <f t="shared" si="5"/>
        <v>0</v>
      </c>
      <c r="W20" s="145">
        <f t="shared" si="6"/>
        <v>0</v>
      </c>
      <c r="X20" s="145">
        <f t="shared" si="7"/>
        <v>0</v>
      </c>
      <c r="Y20" s="145">
        <f t="shared" si="8"/>
        <v>0</v>
      </c>
    </row>
    <row r="21" spans="2:25" ht="25.5">
      <c r="B21" s="41" t="s">
        <v>467</v>
      </c>
      <c r="C21" s="54" t="s">
        <v>322</v>
      </c>
      <c r="D21" s="40" t="s">
        <v>381</v>
      </c>
      <c r="E21" s="256"/>
      <c r="F21" s="145">
        <f t="shared" si="11"/>
        <v>2.1</v>
      </c>
      <c r="G21" s="145"/>
      <c r="H21" s="145"/>
      <c r="I21" s="145"/>
      <c r="J21" s="145">
        <f>J22</f>
        <v>2.1</v>
      </c>
      <c r="K21" s="145">
        <f t="shared" si="10"/>
        <v>2.1</v>
      </c>
      <c r="L21" s="145"/>
      <c r="M21" s="145"/>
      <c r="N21" s="145"/>
      <c r="O21" s="145">
        <f>O22</f>
        <v>2.1</v>
      </c>
      <c r="P21" s="145">
        <f t="shared" si="2"/>
        <v>100</v>
      </c>
      <c r="Q21" s="145"/>
      <c r="R21" s="145"/>
      <c r="S21" s="145"/>
      <c r="T21" s="145">
        <f t="shared" si="3"/>
        <v>100</v>
      </c>
      <c r="U21" s="145">
        <f t="shared" si="4"/>
        <v>0</v>
      </c>
      <c r="V21" s="145">
        <f t="shared" si="5"/>
        <v>0</v>
      </c>
      <c r="W21" s="145">
        <f t="shared" si="6"/>
        <v>0</v>
      </c>
      <c r="X21" s="145">
        <f t="shared" si="7"/>
        <v>0</v>
      </c>
      <c r="Y21" s="145">
        <f t="shared" si="8"/>
        <v>0</v>
      </c>
    </row>
    <row r="22" spans="2:25" ht="12.75">
      <c r="B22" s="31" t="s">
        <v>321</v>
      </c>
      <c r="C22" s="54" t="s">
        <v>322</v>
      </c>
      <c r="D22" s="40" t="s">
        <v>381</v>
      </c>
      <c r="E22" s="256" t="s">
        <v>320</v>
      </c>
      <c r="F22" s="145">
        <f t="shared" si="11"/>
        <v>2.1</v>
      </c>
      <c r="G22" s="145"/>
      <c r="H22" s="145"/>
      <c r="I22" s="145"/>
      <c r="J22" s="145">
        <v>2.1</v>
      </c>
      <c r="K22" s="145">
        <f t="shared" si="10"/>
        <v>2.1</v>
      </c>
      <c r="L22" s="145"/>
      <c r="M22" s="145"/>
      <c r="N22" s="145"/>
      <c r="O22" s="145">
        <v>2.1</v>
      </c>
      <c r="P22" s="145">
        <f t="shared" si="2"/>
        <v>100</v>
      </c>
      <c r="Q22" s="145"/>
      <c r="R22" s="145"/>
      <c r="S22" s="145"/>
      <c r="T22" s="145">
        <f t="shared" si="3"/>
        <v>100</v>
      </c>
      <c r="U22" s="145">
        <f t="shared" si="4"/>
        <v>0</v>
      </c>
      <c r="V22" s="145">
        <f t="shared" si="5"/>
        <v>0</v>
      </c>
      <c r="W22" s="145">
        <f t="shared" si="6"/>
        <v>0</v>
      </c>
      <c r="X22" s="145">
        <f t="shared" si="7"/>
        <v>0</v>
      </c>
      <c r="Y22" s="145">
        <f t="shared" si="8"/>
        <v>0</v>
      </c>
    </row>
    <row r="23" spans="2:25" ht="102">
      <c r="B23" s="299" t="s">
        <v>517</v>
      </c>
      <c r="C23" s="86" t="s">
        <v>203</v>
      </c>
      <c r="D23" s="40"/>
      <c r="E23" s="256"/>
      <c r="F23" s="145">
        <f t="shared" si="11"/>
        <v>1034.7</v>
      </c>
      <c r="G23" s="145"/>
      <c r="H23" s="145"/>
      <c r="I23" s="145"/>
      <c r="J23" s="145">
        <f>J24</f>
        <v>1034.7</v>
      </c>
      <c r="K23" s="145">
        <f t="shared" si="10"/>
        <v>1034.7</v>
      </c>
      <c r="L23" s="145"/>
      <c r="M23" s="145"/>
      <c r="N23" s="145"/>
      <c r="O23" s="145">
        <f>O24</f>
        <v>1034.7</v>
      </c>
      <c r="P23" s="145">
        <f t="shared" si="2"/>
        <v>100</v>
      </c>
      <c r="Q23" s="145"/>
      <c r="R23" s="145"/>
      <c r="S23" s="145"/>
      <c r="T23" s="145">
        <f t="shared" si="3"/>
        <v>100</v>
      </c>
      <c r="U23" s="145">
        <f t="shared" si="4"/>
        <v>0</v>
      </c>
      <c r="V23" s="145">
        <f t="shared" si="5"/>
        <v>0</v>
      </c>
      <c r="W23" s="145">
        <f t="shared" si="6"/>
        <v>0</v>
      </c>
      <c r="X23" s="145">
        <f t="shared" si="7"/>
        <v>0</v>
      </c>
      <c r="Y23" s="145">
        <f t="shared" si="8"/>
        <v>0</v>
      </c>
    </row>
    <row r="24" spans="2:25" ht="25.5">
      <c r="B24" s="13" t="s">
        <v>125</v>
      </c>
      <c r="C24" s="86" t="s">
        <v>203</v>
      </c>
      <c r="D24" s="40" t="s">
        <v>19</v>
      </c>
      <c r="E24" s="256"/>
      <c r="F24" s="145">
        <f t="shared" si="11"/>
        <v>1034.7</v>
      </c>
      <c r="G24" s="145"/>
      <c r="H24" s="145"/>
      <c r="I24" s="145"/>
      <c r="J24" s="145">
        <f>J25</f>
        <v>1034.7</v>
      </c>
      <c r="K24" s="145">
        <f t="shared" si="10"/>
        <v>1034.7</v>
      </c>
      <c r="L24" s="145"/>
      <c r="M24" s="145"/>
      <c r="N24" s="145"/>
      <c r="O24" s="145">
        <f>O25</f>
        <v>1034.7</v>
      </c>
      <c r="P24" s="145">
        <f t="shared" si="2"/>
        <v>100</v>
      </c>
      <c r="Q24" s="145"/>
      <c r="R24" s="145"/>
      <c r="S24" s="145"/>
      <c r="T24" s="145">
        <f t="shared" si="3"/>
        <v>100</v>
      </c>
      <c r="U24" s="145">
        <f t="shared" si="4"/>
        <v>0</v>
      </c>
      <c r="V24" s="145">
        <f t="shared" si="5"/>
        <v>0</v>
      </c>
      <c r="W24" s="145">
        <f t="shared" si="6"/>
        <v>0</v>
      </c>
      <c r="X24" s="145">
        <f t="shared" si="7"/>
        <v>0</v>
      </c>
      <c r="Y24" s="145">
        <f t="shared" si="8"/>
        <v>0</v>
      </c>
    </row>
    <row r="25" spans="2:25" ht="12.75">
      <c r="B25" s="13" t="s">
        <v>55</v>
      </c>
      <c r="C25" s="86" t="s">
        <v>203</v>
      </c>
      <c r="D25" s="40" t="s">
        <v>19</v>
      </c>
      <c r="E25" s="256" t="s">
        <v>307</v>
      </c>
      <c r="F25" s="145">
        <f t="shared" si="11"/>
        <v>1034.7</v>
      </c>
      <c r="G25" s="145"/>
      <c r="H25" s="145"/>
      <c r="I25" s="145"/>
      <c r="J25" s="145">
        <v>1034.7</v>
      </c>
      <c r="K25" s="145">
        <f t="shared" si="10"/>
        <v>1034.7</v>
      </c>
      <c r="L25" s="145"/>
      <c r="M25" s="145"/>
      <c r="N25" s="145"/>
      <c r="O25" s="145">
        <v>1034.7</v>
      </c>
      <c r="P25" s="145">
        <f t="shared" si="2"/>
        <v>100</v>
      </c>
      <c r="Q25" s="145"/>
      <c r="R25" s="145"/>
      <c r="S25" s="145"/>
      <c r="T25" s="145">
        <f t="shared" si="3"/>
        <v>100</v>
      </c>
      <c r="U25" s="145">
        <f t="shared" si="4"/>
        <v>0</v>
      </c>
      <c r="V25" s="145">
        <f t="shared" si="5"/>
        <v>0</v>
      </c>
      <c r="W25" s="145">
        <f t="shared" si="6"/>
        <v>0</v>
      </c>
      <c r="X25" s="145">
        <f t="shared" si="7"/>
        <v>0</v>
      </c>
      <c r="Y25" s="145">
        <f t="shared" si="8"/>
        <v>0</v>
      </c>
    </row>
    <row r="26" spans="2:25" ht="76.5">
      <c r="B26" s="300" t="s">
        <v>583</v>
      </c>
      <c r="C26" s="127" t="s">
        <v>584</v>
      </c>
      <c r="D26" s="12"/>
      <c r="E26" s="256"/>
      <c r="F26" s="145">
        <f aca="true" t="shared" si="12" ref="F26:F31">H26+I26+J26+G26</f>
        <v>8.5</v>
      </c>
      <c r="G26" s="145"/>
      <c r="H26" s="145"/>
      <c r="I26" s="145"/>
      <c r="J26" s="145">
        <f>J27</f>
        <v>8.5</v>
      </c>
      <c r="K26" s="145">
        <f t="shared" si="10"/>
        <v>8.5</v>
      </c>
      <c r="L26" s="145"/>
      <c r="M26" s="145"/>
      <c r="N26" s="145"/>
      <c r="O26" s="145">
        <f>O27</f>
        <v>8.5</v>
      </c>
      <c r="P26" s="145">
        <f t="shared" si="2"/>
        <v>100</v>
      </c>
      <c r="Q26" s="145"/>
      <c r="R26" s="145"/>
      <c r="S26" s="145"/>
      <c r="T26" s="145">
        <f t="shared" si="3"/>
        <v>100</v>
      </c>
      <c r="U26" s="145">
        <f t="shared" si="4"/>
        <v>0</v>
      </c>
      <c r="V26" s="145">
        <f t="shared" si="5"/>
        <v>0</v>
      </c>
      <c r="W26" s="145">
        <f t="shared" si="6"/>
        <v>0</v>
      </c>
      <c r="X26" s="145">
        <f t="shared" si="7"/>
        <v>0</v>
      </c>
      <c r="Y26" s="145">
        <f t="shared" si="8"/>
        <v>0</v>
      </c>
    </row>
    <row r="27" spans="2:25" ht="25.5">
      <c r="B27" s="109" t="s">
        <v>467</v>
      </c>
      <c r="C27" s="127" t="s">
        <v>584</v>
      </c>
      <c r="D27" s="12" t="s">
        <v>381</v>
      </c>
      <c r="E27" s="256"/>
      <c r="F27" s="145">
        <f t="shared" si="12"/>
        <v>8.5</v>
      </c>
      <c r="G27" s="145"/>
      <c r="H27" s="145"/>
      <c r="I27" s="145"/>
      <c r="J27" s="145">
        <f>J28</f>
        <v>8.5</v>
      </c>
      <c r="K27" s="145">
        <f t="shared" si="10"/>
        <v>8.5</v>
      </c>
      <c r="L27" s="145"/>
      <c r="M27" s="145"/>
      <c r="N27" s="145"/>
      <c r="O27" s="145">
        <f>O28</f>
        <v>8.5</v>
      </c>
      <c r="P27" s="145">
        <f t="shared" si="2"/>
        <v>100</v>
      </c>
      <c r="Q27" s="145"/>
      <c r="R27" s="145"/>
      <c r="S27" s="145"/>
      <c r="T27" s="145">
        <f t="shared" si="3"/>
        <v>100</v>
      </c>
      <c r="U27" s="145">
        <f t="shared" si="4"/>
        <v>0</v>
      </c>
      <c r="V27" s="145">
        <f t="shared" si="5"/>
        <v>0</v>
      </c>
      <c r="W27" s="145">
        <f t="shared" si="6"/>
        <v>0</v>
      </c>
      <c r="X27" s="145">
        <f t="shared" si="7"/>
        <v>0</v>
      </c>
      <c r="Y27" s="145">
        <f t="shared" si="8"/>
        <v>0</v>
      </c>
    </row>
    <row r="28" spans="2:25" ht="12.75">
      <c r="B28" s="13" t="s">
        <v>363</v>
      </c>
      <c r="C28" s="127" t="s">
        <v>584</v>
      </c>
      <c r="D28" s="12" t="s">
        <v>381</v>
      </c>
      <c r="E28" s="256" t="s">
        <v>304</v>
      </c>
      <c r="F28" s="145">
        <f t="shared" si="12"/>
        <v>8.5</v>
      </c>
      <c r="G28" s="145"/>
      <c r="H28" s="145"/>
      <c r="I28" s="145"/>
      <c r="J28" s="145">
        <v>8.5</v>
      </c>
      <c r="K28" s="145">
        <f t="shared" si="10"/>
        <v>8.5</v>
      </c>
      <c r="L28" s="145"/>
      <c r="M28" s="145"/>
      <c r="N28" s="145"/>
      <c r="O28" s="145">
        <v>8.5</v>
      </c>
      <c r="P28" s="145">
        <f t="shared" si="2"/>
        <v>100</v>
      </c>
      <c r="Q28" s="145"/>
      <c r="R28" s="145"/>
      <c r="S28" s="145"/>
      <c r="T28" s="145">
        <f t="shared" si="3"/>
        <v>100</v>
      </c>
      <c r="U28" s="145">
        <f t="shared" si="4"/>
        <v>0</v>
      </c>
      <c r="V28" s="145">
        <f t="shared" si="5"/>
        <v>0</v>
      </c>
      <c r="W28" s="145">
        <f t="shared" si="6"/>
        <v>0</v>
      </c>
      <c r="X28" s="145">
        <f t="shared" si="7"/>
        <v>0</v>
      </c>
      <c r="Y28" s="145">
        <f t="shared" si="8"/>
        <v>0</v>
      </c>
    </row>
    <row r="29" spans="2:25" ht="89.25">
      <c r="B29" s="119" t="s">
        <v>586</v>
      </c>
      <c r="C29" s="127" t="s">
        <v>585</v>
      </c>
      <c r="D29" s="40"/>
      <c r="E29" s="256"/>
      <c r="F29" s="145">
        <f t="shared" si="12"/>
        <v>33</v>
      </c>
      <c r="G29" s="145"/>
      <c r="H29" s="145"/>
      <c r="I29" s="145"/>
      <c r="J29" s="145">
        <f>J30</f>
        <v>33</v>
      </c>
      <c r="K29" s="145">
        <f t="shared" si="10"/>
        <v>33</v>
      </c>
      <c r="L29" s="145"/>
      <c r="M29" s="145"/>
      <c r="N29" s="145"/>
      <c r="O29" s="145">
        <f>O30</f>
        <v>33</v>
      </c>
      <c r="P29" s="145">
        <f t="shared" si="2"/>
        <v>100</v>
      </c>
      <c r="Q29" s="145"/>
      <c r="R29" s="145"/>
      <c r="S29" s="145"/>
      <c r="T29" s="145">
        <f t="shared" si="3"/>
        <v>100</v>
      </c>
      <c r="U29" s="145">
        <f t="shared" si="4"/>
        <v>0</v>
      </c>
      <c r="V29" s="145">
        <f t="shared" si="5"/>
        <v>0</v>
      </c>
      <c r="W29" s="145">
        <f t="shared" si="6"/>
        <v>0</v>
      </c>
      <c r="X29" s="145">
        <f t="shared" si="7"/>
        <v>0</v>
      </c>
      <c r="Y29" s="145">
        <f t="shared" si="8"/>
        <v>0</v>
      </c>
    </row>
    <row r="30" spans="2:25" ht="25.5">
      <c r="B30" s="109" t="s">
        <v>467</v>
      </c>
      <c r="C30" s="127" t="s">
        <v>585</v>
      </c>
      <c r="D30" s="12" t="s">
        <v>381</v>
      </c>
      <c r="E30" s="256"/>
      <c r="F30" s="145">
        <f t="shared" si="12"/>
        <v>33</v>
      </c>
      <c r="G30" s="145"/>
      <c r="H30" s="145"/>
      <c r="I30" s="145"/>
      <c r="J30" s="145">
        <f>J31</f>
        <v>33</v>
      </c>
      <c r="K30" s="145">
        <f t="shared" si="10"/>
        <v>33</v>
      </c>
      <c r="L30" s="145"/>
      <c r="M30" s="145"/>
      <c r="N30" s="145"/>
      <c r="O30" s="145">
        <f>O31</f>
        <v>33</v>
      </c>
      <c r="P30" s="145">
        <f t="shared" si="2"/>
        <v>100</v>
      </c>
      <c r="Q30" s="145"/>
      <c r="R30" s="145"/>
      <c r="S30" s="145"/>
      <c r="T30" s="145">
        <f t="shared" si="3"/>
        <v>100</v>
      </c>
      <c r="U30" s="145">
        <f t="shared" si="4"/>
        <v>0</v>
      </c>
      <c r="V30" s="145">
        <f t="shared" si="5"/>
        <v>0</v>
      </c>
      <c r="W30" s="145">
        <f t="shared" si="6"/>
        <v>0</v>
      </c>
      <c r="X30" s="145">
        <f t="shared" si="7"/>
        <v>0</v>
      </c>
      <c r="Y30" s="145">
        <f t="shared" si="8"/>
        <v>0</v>
      </c>
    </row>
    <row r="31" spans="2:25" ht="12.75">
      <c r="B31" s="13" t="s">
        <v>363</v>
      </c>
      <c r="C31" s="127" t="s">
        <v>585</v>
      </c>
      <c r="D31" s="12" t="s">
        <v>381</v>
      </c>
      <c r="E31" s="256" t="s">
        <v>304</v>
      </c>
      <c r="F31" s="145">
        <f t="shared" si="12"/>
        <v>33</v>
      </c>
      <c r="G31" s="145"/>
      <c r="H31" s="145"/>
      <c r="I31" s="145"/>
      <c r="J31" s="145">
        <v>33</v>
      </c>
      <c r="K31" s="145">
        <f t="shared" si="10"/>
        <v>33</v>
      </c>
      <c r="L31" s="145"/>
      <c r="M31" s="145"/>
      <c r="N31" s="145"/>
      <c r="O31" s="145">
        <v>33</v>
      </c>
      <c r="P31" s="145">
        <f t="shared" si="2"/>
        <v>100</v>
      </c>
      <c r="Q31" s="145"/>
      <c r="R31" s="145"/>
      <c r="S31" s="145"/>
      <c r="T31" s="145">
        <f t="shared" si="3"/>
        <v>100</v>
      </c>
      <c r="U31" s="145">
        <f t="shared" si="4"/>
        <v>0</v>
      </c>
      <c r="V31" s="145">
        <f t="shared" si="5"/>
        <v>0</v>
      </c>
      <c r="W31" s="145">
        <f t="shared" si="6"/>
        <v>0</v>
      </c>
      <c r="X31" s="145">
        <f t="shared" si="7"/>
        <v>0</v>
      </c>
      <c r="Y31" s="145">
        <f t="shared" si="8"/>
        <v>0</v>
      </c>
    </row>
    <row r="32" spans="2:25" ht="38.25">
      <c r="B32" s="301" t="s">
        <v>383</v>
      </c>
      <c r="C32" s="132" t="s">
        <v>382</v>
      </c>
      <c r="D32" s="40"/>
      <c r="E32" s="255"/>
      <c r="F32" s="145">
        <f t="shared" si="9"/>
        <v>100</v>
      </c>
      <c r="G32" s="145"/>
      <c r="H32" s="145"/>
      <c r="I32" s="145"/>
      <c r="J32" s="145">
        <f>J33</f>
        <v>100</v>
      </c>
      <c r="K32" s="145">
        <f t="shared" si="10"/>
        <v>100</v>
      </c>
      <c r="L32" s="145"/>
      <c r="M32" s="145"/>
      <c r="N32" s="145"/>
      <c r="O32" s="145">
        <f>O33</f>
        <v>100</v>
      </c>
      <c r="P32" s="145">
        <f t="shared" si="2"/>
        <v>100</v>
      </c>
      <c r="Q32" s="145"/>
      <c r="R32" s="145"/>
      <c r="S32" s="145"/>
      <c r="T32" s="145">
        <f t="shared" si="3"/>
        <v>100</v>
      </c>
      <c r="U32" s="145">
        <f t="shared" si="4"/>
        <v>0</v>
      </c>
      <c r="V32" s="145">
        <f t="shared" si="5"/>
        <v>0</v>
      </c>
      <c r="W32" s="145">
        <f t="shared" si="6"/>
        <v>0</v>
      </c>
      <c r="X32" s="145">
        <f t="shared" si="7"/>
        <v>0</v>
      </c>
      <c r="Y32" s="145">
        <f t="shared" si="8"/>
        <v>0</v>
      </c>
    </row>
    <row r="33" spans="2:25" ht="25.5">
      <c r="B33" s="109" t="s">
        <v>467</v>
      </c>
      <c r="C33" s="133" t="s">
        <v>382</v>
      </c>
      <c r="D33" s="73" t="s">
        <v>381</v>
      </c>
      <c r="E33" s="255"/>
      <c r="F33" s="145">
        <f t="shared" si="9"/>
        <v>100</v>
      </c>
      <c r="G33" s="145"/>
      <c r="H33" s="145"/>
      <c r="I33" s="145"/>
      <c r="J33" s="145">
        <f>J34</f>
        <v>100</v>
      </c>
      <c r="K33" s="145">
        <f t="shared" si="10"/>
        <v>100</v>
      </c>
      <c r="L33" s="145"/>
      <c r="M33" s="145"/>
      <c r="N33" s="145"/>
      <c r="O33" s="145">
        <f>O34</f>
        <v>100</v>
      </c>
      <c r="P33" s="145">
        <f t="shared" si="2"/>
        <v>100</v>
      </c>
      <c r="Q33" s="145"/>
      <c r="R33" s="145"/>
      <c r="S33" s="145"/>
      <c r="T33" s="145">
        <f t="shared" si="3"/>
        <v>100</v>
      </c>
      <c r="U33" s="145">
        <f t="shared" si="4"/>
        <v>0</v>
      </c>
      <c r="V33" s="145">
        <f t="shared" si="5"/>
        <v>0</v>
      </c>
      <c r="W33" s="145">
        <f t="shared" si="6"/>
        <v>0</v>
      </c>
      <c r="X33" s="145">
        <f t="shared" si="7"/>
        <v>0</v>
      </c>
      <c r="Y33" s="145">
        <f t="shared" si="8"/>
        <v>0</v>
      </c>
    </row>
    <row r="34" spans="2:25" ht="12.75">
      <c r="B34" s="13" t="s">
        <v>363</v>
      </c>
      <c r="C34" s="123" t="s">
        <v>382</v>
      </c>
      <c r="D34" s="40" t="s">
        <v>381</v>
      </c>
      <c r="E34" s="256" t="s">
        <v>304</v>
      </c>
      <c r="F34" s="145">
        <f t="shared" si="9"/>
        <v>100</v>
      </c>
      <c r="G34" s="145"/>
      <c r="H34" s="145"/>
      <c r="I34" s="145"/>
      <c r="J34" s="145">
        <v>100</v>
      </c>
      <c r="K34" s="145">
        <f t="shared" si="10"/>
        <v>100</v>
      </c>
      <c r="L34" s="145"/>
      <c r="M34" s="145"/>
      <c r="N34" s="145"/>
      <c r="O34" s="145">
        <v>100</v>
      </c>
      <c r="P34" s="145">
        <f t="shared" si="2"/>
        <v>100</v>
      </c>
      <c r="Q34" s="145"/>
      <c r="R34" s="145"/>
      <c r="S34" s="145"/>
      <c r="T34" s="145">
        <f t="shared" si="3"/>
        <v>100</v>
      </c>
      <c r="U34" s="145">
        <f t="shared" si="4"/>
        <v>0</v>
      </c>
      <c r="V34" s="145">
        <f t="shared" si="5"/>
        <v>0</v>
      </c>
      <c r="W34" s="145">
        <f t="shared" si="6"/>
        <v>0</v>
      </c>
      <c r="X34" s="145">
        <f t="shared" si="7"/>
        <v>0</v>
      </c>
      <c r="Y34" s="145">
        <f t="shared" si="8"/>
        <v>0</v>
      </c>
    </row>
    <row r="35" spans="2:25" ht="76.5">
      <c r="B35" s="302" t="s">
        <v>526</v>
      </c>
      <c r="C35" s="95" t="s">
        <v>525</v>
      </c>
      <c r="D35" s="40"/>
      <c r="E35" s="256"/>
      <c r="F35" s="145">
        <f t="shared" si="9"/>
        <v>303</v>
      </c>
      <c r="G35" s="145"/>
      <c r="H35" s="145"/>
      <c r="I35" s="145"/>
      <c r="J35" s="145">
        <f>J36</f>
        <v>303</v>
      </c>
      <c r="K35" s="145">
        <f t="shared" si="10"/>
        <v>303</v>
      </c>
      <c r="L35" s="145"/>
      <c r="M35" s="145"/>
      <c r="N35" s="145"/>
      <c r="O35" s="145">
        <f>O36</f>
        <v>303</v>
      </c>
      <c r="P35" s="145">
        <f t="shared" si="2"/>
        <v>100</v>
      </c>
      <c r="Q35" s="145"/>
      <c r="R35" s="145"/>
      <c r="S35" s="145"/>
      <c r="T35" s="145">
        <f t="shared" si="3"/>
        <v>100</v>
      </c>
      <c r="U35" s="145">
        <f t="shared" si="4"/>
        <v>0</v>
      </c>
      <c r="V35" s="145">
        <f t="shared" si="5"/>
        <v>0</v>
      </c>
      <c r="W35" s="145">
        <f t="shared" si="6"/>
        <v>0</v>
      </c>
      <c r="X35" s="145">
        <f t="shared" si="7"/>
        <v>0</v>
      </c>
      <c r="Y35" s="145">
        <f t="shared" si="8"/>
        <v>0</v>
      </c>
    </row>
    <row r="36" spans="2:25" ht="38.25">
      <c r="B36" s="13" t="s">
        <v>140</v>
      </c>
      <c r="C36" s="95" t="s">
        <v>525</v>
      </c>
      <c r="D36" s="40" t="s">
        <v>141</v>
      </c>
      <c r="E36" s="256"/>
      <c r="F36" s="145">
        <f t="shared" si="9"/>
        <v>303</v>
      </c>
      <c r="G36" s="145"/>
      <c r="H36" s="145"/>
      <c r="I36" s="145"/>
      <c r="J36" s="145">
        <f>J37</f>
        <v>303</v>
      </c>
      <c r="K36" s="145">
        <f t="shared" si="10"/>
        <v>303</v>
      </c>
      <c r="L36" s="145"/>
      <c r="M36" s="145"/>
      <c r="N36" s="145"/>
      <c r="O36" s="145">
        <f>O37</f>
        <v>303</v>
      </c>
      <c r="P36" s="145">
        <f t="shared" si="2"/>
        <v>100</v>
      </c>
      <c r="Q36" s="145"/>
      <c r="R36" s="145"/>
      <c r="S36" s="145"/>
      <c r="T36" s="145">
        <f t="shared" si="3"/>
        <v>100</v>
      </c>
      <c r="U36" s="145">
        <f t="shared" si="4"/>
        <v>0</v>
      </c>
      <c r="V36" s="145">
        <f t="shared" si="5"/>
        <v>0</v>
      </c>
      <c r="W36" s="145">
        <f t="shared" si="6"/>
        <v>0</v>
      </c>
      <c r="X36" s="145">
        <f t="shared" si="7"/>
        <v>0</v>
      </c>
      <c r="Y36" s="145">
        <f t="shared" si="8"/>
        <v>0</v>
      </c>
    </row>
    <row r="37" spans="2:25" ht="12.75">
      <c r="B37" s="16" t="s">
        <v>355</v>
      </c>
      <c r="C37" s="95" t="s">
        <v>525</v>
      </c>
      <c r="D37" s="40" t="s">
        <v>141</v>
      </c>
      <c r="E37" s="256" t="s">
        <v>346</v>
      </c>
      <c r="F37" s="145">
        <f t="shared" si="9"/>
        <v>303</v>
      </c>
      <c r="G37" s="145"/>
      <c r="H37" s="145"/>
      <c r="I37" s="145"/>
      <c r="J37" s="145">
        <v>303</v>
      </c>
      <c r="K37" s="145">
        <f t="shared" si="10"/>
        <v>303</v>
      </c>
      <c r="L37" s="145"/>
      <c r="M37" s="145"/>
      <c r="N37" s="145"/>
      <c r="O37" s="145">
        <v>303</v>
      </c>
      <c r="P37" s="145">
        <f t="shared" si="2"/>
        <v>100</v>
      </c>
      <c r="Q37" s="145"/>
      <c r="R37" s="145"/>
      <c r="S37" s="145"/>
      <c r="T37" s="145">
        <f t="shared" si="3"/>
        <v>100</v>
      </c>
      <c r="U37" s="145">
        <f t="shared" si="4"/>
        <v>0</v>
      </c>
      <c r="V37" s="145">
        <f t="shared" si="5"/>
        <v>0</v>
      </c>
      <c r="W37" s="145">
        <f t="shared" si="6"/>
        <v>0</v>
      </c>
      <c r="X37" s="145">
        <f t="shared" si="7"/>
        <v>0</v>
      </c>
      <c r="Y37" s="145">
        <f t="shared" si="8"/>
        <v>0</v>
      </c>
    </row>
    <row r="38" spans="2:25" ht="51">
      <c r="B38" s="299" t="s">
        <v>436</v>
      </c>
      <c r="C38" s="52" t="s">
        <v>161</v>
      </c>
      <c r="D38" s="65"/>
      <c r="E38" s="257"/>
      <c r="F38" s="145">
        <f t="shared" si="9"/>
        <v>203.1</v>
      </c>
      <c r="G38" s="145"/>
      <c r="H38" s="145"/>
      <c r="I38" s="145"/>
      <c r="J38" s="145">
        <f>J39</f>
        <v>203.1</v>
      </c>
      <c r="K38" s="145">
        <f t="shared" si="10"/>
        <v>157.3</v>
      </c>
      <c r="L38" s="145"/>
      <c r="M38" s="145"/>
      <c r="N38" s="145"/>
      <c r="O38" s="145">
        <f>O39</f>
        <v>157.3</v>
      </c>
      <c r="P38" s="145">
        <f t="shared" si="2"/>
        <v>77.4495322501231</v>
      </c>
      <c r="Q38" s="145"/>
      <c r="R38" s="145"/>
      <c r="S38" s="145"/>
      <c r="T38" s="145">
        <f t="shared" si="3"/>
        <v>77.4495322501231</v>
      </c>
      <c r="U38" s="145">
        <f t="shared" si="4"/>
        <v>45.79999999999998</v>
      </c>
      <c r="V38" s="145">
        <f t="shared" si="5"/>
        <v>0</v>
      </c>
      <c r="W38" s="145">
        <f t="shared" si="6"/>
        <v>0</v>
      </c>
      <c r="X38" s="145">
        <f t="shared" si="7"/>
        <v>0</v>
      </c>
      <c r="Y38" s="145">
        <f t="shared" si="8"/>
        <v>45.79999999999998</v>
      </c>
    </row>
    <row r="39" spans="2:25" ht="25.5">
      <c r="B39" s="31" t="s">
        <v>125</v>
      </c>
      <c r="C39" s="52" t="s">
        <v>161</v>
      </c>
      <c r="D39" s="40" t="s">
        <v>19</v>
      </c>
      <c r="E39" s="257"/>
      <c r="F39" s="145">
        <f t="shared" si="9"/>
        <v>203.1</v>
      </c>
      <c r="G39" s="145"/>
      <c r="H39" s="145"/>
      <c r="I39" s="145"/>
      <c r="J39" s="145">
        <f>J40</f>
        <v>203.1</v>
      </c>
      <c r="K39" s="145">
        <f t="shared" si="10"/>
        <v>157.3</v>
      </c>
      <c r="L39" s="145"/>
      <c r="M39" s="145"/>
      <c r="N39" s="145"/>
      <c r="O39" s="145">
        <f>O40</f>
        <v>157.3</v>
      </c>
      <c r="P39" s="145">
        <f t="shared" si="2"/>
        <v>77.4495322501231</v>
      </c>
      <c r="Q39" s="145"/>
      <c r="R39" s="145"/>
      <c r="S39" s="145"/>
      <c r="T39" s="145">
        <f t="shared" si="3"/>
        <v>77.4495322501231</v>
      </c>
      <c r="U39" s="145">
        <f t="shared" si="4"/>
        <v>45.79999999999998</v>
      </c>
      <c r="V39" s="145">
        <f t="shared" si="5"/>
        <v>0</v>
      </c>
      <c r="W39" s="145">
        <f t="shared" si="6"/>
        <v>0</v>
      </c>
      <c r="X39" s="145">
        <f t="shared" si="7"/>
        <v>0</v>
      </c>
      <c r="Y39" s="145">
        <f t="shared" si="8"/>
        <v>45.79999999999998</v>
      </c>
    </row>
    <row r="40" spans="2:25" ht="12.75">
      <c r="B40" s="68" t="s">
        <v>65</v>
      </c>
      <c r="C40" s="52" t="s">
        <v>161</v>
      </c>
      <c r="D40" s="40" t="s">
        <v>19</v>
      </c>
      <c r="E40" s="257">
        <v>1004</v>
      </c>
      <c r="F40" s="145">
        <f t="shared" si="9"/>
        <v>203.1</v>
      </c>
      <c r="G40" s="145"/>
      <c r="H40" s="145"/>
      <c r="I40" s="145"/>
      <c r="J40" s="145">
        <v>203.1</v>
      </c>
      <c r="K40" s="145">
        <f t="shared" si="10"/>
        <v>157.3</v>
      </c>
      <c r="L40" s="145"/>
      <c r="M40" s="145"/>
      <c r="N40" s="145"/>
      <c r="O40" s="145">
        <v>157.3</v>
      </c>
      <c r="P40" s="145">
        <f t="shared" si="2"/>
        <v>77.4495322501231</v>
      </c>
      <c r="Q40" s="145"/>
      <c r="R40" s="145"/>
      <c r="S40" s="145"/>
      <c r="T40" s="145">
        <f t="shared" si="3"/>
        <v>77.4495322501231</v>
      </c>
      <c r="U40" s="145">
        <f t="shared" si="4"/>
        <v>45.79999999999998</v>
      </c>
      <c r="V40" s="145">
        <f t="shared" si="5"/>
        <v>0</v>
      </c>
      <c r="W40" s="145">
        <f t="shared" si="6"/>
        <v>0</v>
      </c>
      <c r="X40" s="145">
        <f t="shared" si="7"/>
        <v>0</v>
      </c>
      <c r="Y40" s="145">
        <f t="shared" si="8"/>
        <v>45.79999999999998</v>
      </c>
    </row>
    <row r="41" spans="2:25" ht="38.25">
      <c r="B41" s="303" t="s">
        <v>608</v>
      </c>
      <c r="C41" s="123" t="s">
        <v>396</v>
      </c>
      <c r="D41" s="40"/>
      <c r="E41" s="257"/>
      <c r="F41" s="145">
        <f t="shared" si="9"/>
        <v>531</v>
      </c>
      <c r="G41" s="145"/>
      <c r="H41" s="145"/>
      <c r="I41" s="145"/>
      <c r="J41" s="145">
        <f>J42</f>
        <v>531</v>
      </c>
      <c r="K41" s="145">
        <f t="shared" si="10"/>
        <v>276.4</v>
      </c>
      <c r="L41" s="145"/>
      <c r="M41" s="145"/>
      <c r="N41" s="145"/>
      <c r="O41" s="145">
        <f>O42</f>
        <v>276.4</v>
      </c>
      <c r="P41" s="145">
        <f t="shared" si="2"/>
        <v>52.05273069679849</v>
      </c>
      <c r="Q41" s="145"/>
      <c r="R41" s="145"/>
      <c r="S41" s="145"/>
      <c r="T41" s="145">
        <f t="shared" si="3"/>
        <v>52.05273069679849</v>
      </c>
      <c r="U41" s="145">
        <f t="shared" si="4"/>
        <v>254.60000000000002</v>
      </c>
      <c r="V41" s="145">
        <f t="shared" si="5"/>
        <v>0</v>
      </c>
      <c r="W41" s="145">
        <f t="shared" si="6"/>
        <v>0</v>
      </c>
      <c r="X41" s="145">
        <f t="shared" si="7"/>
        <v>0</v>
      </c>
      <c r="Y41" s="145">
        <f t="shared" si="8"/>
        <v>254.60000000000002</v>
      </c>
    </row>
    <row r="42" spans="2:25" ht="25.5">
      <c r="B42" s="41" t="s">
        <v>467</v>
      </c>
      <c r="C42" s="123" t="s">
        <v>396</v>
      </c>
      <c r="D42" s="40" t="s">
        <v>381</v>
      </c>
      <c r="E42" s="257"/>
      <c r="F42" s="145">
        <f t="shared" si="9"/>
        <v>531</v>
      </c>
      <c r="G42" s="145"/>
      <c r="H42" s="145"/>
      <c r="I42" s="145"/>
      <c r="J42" s="145">
        <f>J43</f>
        <v>531</v>
      </c>
      <c r="K42" s="145">
        <f t="shared" si="10"/>
        <v>276.4</v>
      </c>
      <c r="L42" s="145"/>
      <c r="M42" s="145"/>
      <c r="N42" s="145"/>
      <c r="O42" s="145">
        <f>O43</f>
        <v>276.4</v>
      </c>
      <c r="P42" s="145">
        <f t="shared" si="2"/>
        <v>52.05273069679849</v>
      </c>
      <c r="Q42" s="145"/>
      <c r="R42" s="145"/>
      <c r="S42" s="145"/>
      <c r="T42" s="145">
        <f t="shared" si="3"/>
        <v>52.05273069679849</v>
      </c>
      <c r="U42" s="145">
        <f t="shared" si="4"/>
        <v>254.60000000000002</v>
      </c>
      <c r="V42" s="145">
        <f t="shared" si="5"/>
        <v>0</v>
      </c>
      <c r="W42" s="145">
        <f t="shared" si="6"/>
        <v>0</v>
      </c>
      <c r="X42" s="145">
        <f t="shared" si="7"/>
        <v>0</v>
      </c>
      <c r="Y42" s="145">
        <f t="shared" si="8"/>
        <v>254.60000000000002</v>
      </c>
    </row>
    <row r="43" spans="2:25" ht="12.75">
      <c r="B43" s="16" t="s">
        <v>355</v>
      </c>
      <c r="C43" s="123" t="s">
        <v>396</v>
      </c>
      <c r="D43" s="40" t="s">
        <v>381</v>
      </c>
      <c r="E43" s="256" t="s">
        <v>346</v>
      </c>
      <c r="F43" s="145">
        <f t="shared" si="9"/>
        <v>531</v>
      </c>
      <c r="G43" s="145"/>
      <c r="H43" s="145"/>
      <c r="I43" s="145"/>
      <c r="J43" s="145">
        <v>531</v>
      </c>
      <c r="K43" s="145">
        <f t="shared" si="10"/>
        <v>276.4</v>
      </c>
      <c r="L43" s="145"/>
      <c r="M43" s="145"/>
      <c r="N43" s="145"/>
      <c r="O43" s="145">
        <v>276.4</v>
      </c>
      <c r="P43" s="145">
        <f t="shared" si="2"/>
        <v>52.05273069679849</v>
      </c>
      <c r="Q43" s="145"/>
      <c r="R43" s="145"/>
      <c r="S43" s="145"/>
      <c r="T43" s="145">
        <f t="shared" si="3"/>
        <v>52.05273069679849</v>
      </c>
      <c r="U43" s="145">
        <f t="shared" si="4"/>
        <v>254.60000000000002</v>
      </c>
      <c r="V43" s="145">
        <f t="shared" si="5"/>
        <v>0</v>
      </c>
      <c r="W43" s="145">
        <f t="shared" si="6"/>
        <v>0</v>
      </c>
      <c r="X43" s="145">
        <f t="shared" si="7"/>
        <v>0</v>
      </c>
      <c r="Y43" s="145">
        <f t="shared" si="8"/>
        <v>254.60000000000002</v>
      </c>
    </row>
    <row r="44" spans="2:25" ht="51">
      <c r="B44" s="304" t="s">
        <v>622</v>
      </c>
      <c r="C44" s="123" t="s">
        <v>623</v>
      </c>
      <c r="D44" s="40"/>
      <c r="E44" s="256"/>
      <c r="F44" s="145">
        <f t="shared" si="9"/>
        <v>1160.9</v>
      </c>
      <c r="G44" s="145"/>
      <c r="H44" s="145"/>
      <c r="I44" s="145"/>
      <c r="J44" s="145">
        <f>J45</f>
        <v>1160.9</v>
      </c>
      <c r="K44" s="145">
        <f t="shared" si="10"/>
        <v>1160.9</v>
      </c>
      <c r="L44" s="145"/>
      <c r="M44" s="145"/>
      <c r="N44" s="145"/>
      <c r="O44" s="145">
        <f>O45</f>
        <v>1160.9</v>
      </c>
      <c r="P44" s="145">
        <f t="shared" si="2"/>
        <v>100</v>
      </c>
      <c r="Q44" s="145"/>
      <c r="R44" s="145"/>
      <c r="S44" s="145"/>
      <c r="T44" s="145">
        <f t="shared" si="3"/>
        <v>100</v>
      </c>
      <c r="U44" s="145">
        <f t="shared" si="4"/>
        <v>0</v>
      </c>
      <c r="V44" s="145">
        <f t="shared" si="5"/>
        <v>0</v>
      </c>
      <c r="W44" s="145">
        <f t="shared" si="6"/>
        <v>0</v>
      </c>
      <c r="X44" s="145">
        <f t="shared" si="7"/>
        <v>0</v>
      </c>
      <c r="Y44" s="145">
        <f t="shared" si="8"/>
        <v>0</v>
      </c>
    </row>
    <row r="45" spans="2:25" ht="38.25">
      <c r="B45" s="13" t="s">
        <v>140</v>
      </c>
      <c r="C45" s="123" t="s">
        <v>623</v>
      </c>
      <c r="D45" s="40" t="s">
        <v>141</v>
      </c>
      <c r="E45" s="256"/>
      <c r="F45" s="145">
        <f t="shared" si="9"/>
        <v>1160.9</v>
      </c>
      <c r="G45" s="145"/>
      <c r="H45" s="145"/>
      <c r="I45" s="145"/>
      <c r="J45" s="145">
        <f>J46</f>
        <v>1160.9</v>
      </c>
      <c r="K45" s="145">
        <f t="shared" si="10"/>
        <v>1160.9</v>
      </c>
      <c r="L45" s="145"/>
      <c r="M45" s="145"/>
      <c r="N45" s="145"/>
      <c r="O45" s="145">
        <f>O46</f>
        <v>1160.9</v>
      </c>
      <c r="P45" s="145">
        <f t="shared" si="2"/>
        <v>100</v>
      </c>
      <c r="Q45" s="145"/>
      <c r="R45" s="145"/>
      <c r="S45" s="145"/>
      <c r="T45" s="145">
        <f t="shared" si="3"/>
        <v>100</v>
      </c>
      <c r="U45" s="145">
        <f t="shared" si="4"/>
        <v>0</v>
      </c>
      <c r="V45" s="145">
        <f t="shared" si="5"/>
        <v>0</v>
      </c>
      <c r="W45" s="145">
        <f t="shared" si="6"/>
        <v>0</v>
      </c>
      <c r="X45" s="145">
        <f t="shared" si="7"/>
        <v>0</v>
      </c>
      <c r="Y45" s="145">
        <f t="shared" si="8"/>
        <v>0</v>
      </c>
    </row>
    <row r="46" spans="2:25" ht="12.75">
      <c r="B46" s="31" t="s">
        <v>360</v>
      </c>
      <c r="C46" s="123" t="s">
        <v>623</v>
      </c>
      <c r="D46" s="40" t="s">
        <v>141</v>
      </c>
      <c r="E46" s="256" t="s">
        <v>300</v>
      </c>
      <c r="F46" s="145">
        <f t="shared" si="9"/>
        <v>1160.9</v>
      </c>
      <c r="G46" s="145"/>
      <c r="H46" s="145"/>
      <c r="I46" s="145"/>
      <c r="J46" s="145">
        <v>1160.9</v>
      </c>
      <c r="K46" s="145">
        <f t="shared" si="10"/>
        <v>1160.9</v>
      </c>
      <c r="L46" s="145"/>
      <c r="M46" s="145"/>
      <c r="N46" s="145"/>
      <c r="O46" s="145">
        <v>1160.9</v>
      </c>
      <c r="P46" s="145">
        <f t="shared" si="2"/>
        <v>100</v>
      </c>
      <c r="Q46" s="145"/>
      <c r="R46" s="145"/>
      <c r="S46" s="145"/>
      <c r="T46" s="145">
        <f t="shared" si="3"/>
        <v>100</v>
      </c>
      <c r="U46" s="145">
        <f t="shared" si="4"/>
        <v>0</v>
      </c>
      <c r="V46" s="145">
        <f t="shared" si="5"/>
        <v>0</v>
      </c>
      <c r="W46" s="145">
        <f t="shared" si="6"/>
        <v>0</v>
      </c>
      <c r="X46" s="145">
        <f t="shared" si="7"/>
        <v>0</v>
      </c>
      <c r="Y46" s="145">
        <f t="shared" si="8"/>
        <v>0</v>
      </c>
    </row>
    <row r="47" spans="2:25" ht="76.5">
      <c r="B47" s="299" t="s">
        <v>519</v>
      </c>
      <c r="C47" s="36" t="s">
        <v>162</v>
      </c>
      <c r="D47" s="65"/>
      <c r="E47" s="257"/>
      <c r="F47" s="145">
        <f t="shared" si="9"/>
        <v>777.5</v>
      </c>
      <c r="G47" s="145"/>
      <c r="H47" s="145"/>
      <c r="I47" s="145">
        <f>I48</f>
        <v>777.5</v>
      </c>
      <c r="J47" s="145"/>
      <c r="K47" s="145">
        <f t="shared" si="10"/>
        <v>777</v>
      </c>
      <c r="L47" s="145"/>
      <c r="M47" s="145"/>
      <c r="N47" s="145">
        <f>N48</f>
        <v>777</v>
      </c>
      <c r="O47" s="145"/>
      <c r="P47" s="145">
        <f t="shared" si="2"/>
        <v>99.93569131832798</v>
      </c>
      <c r="Q47" s="145"/>
      <c r="R47" s="145"/>
      <c r="S47" s="145">
        <f aca="true" t="shared" si="13" ref="S47:S88">N47/I47*100</f>
        <v>99.93569131832798</v>
      </c>
      <c r="T47" s="145"/>
      <c r="U47" s="145">
        <f t="shared" si="4"/>
        <v>0.5</v>
      </c>
      <c r="V47" s="145">
        <f t="shared" si="5"/>
        <v>0</v>
      </c>
      <c r="W47" s="145">
        <f t="shared" si="6"/>
        <v>0</v>
      </c>
      <c r="X47" s="145">
        <f t="shared" si="7"/>
        <v>0.5</v>
      </c>
      <c r="Y47" s="145">
        <f t="shared" si="8"/>
        <v>0</v>
      </c>
    </row>
    <row r="48" spans="2:25" ht="25.5">
      <c r="B48" s="31" t="s">
        <v>125</v>
      </c>
      <c r="C48" s="36" t="s">
        <v>162</v>
      </c>
      <c r="D48" s="40" t="s">
        <v>19</v>
      </c>
      <c r="E48" s="257"/>
      <c r="F48" s="145">
        <f t="shared" si="9"/>
        <v>777.5</v>
      </c>
      <c r="G48" s="145"/>
      <c r="H48" s="145"/>
      <c r="I48" s="145">
        <f>I49</f>
        <v>777.5</v>
      </c>
      <c r="J48" s="145"/>
      <c r="K48" s="145">
        <f t="shared" si="10"/>
        <v>777</v>
      </c>
      <c r="L48" s="145"/>
      <c r="M48" s="145"/>
      <c r="N48" s="145">
        <f>N49</f>
        <v>777</v>
      </c>
      <c r="O48" s="145"/>
      <c r="P48" s="145">
        <f t="shared" si="2"/>
        <v>99.93569131832798</v>
      </c>
      <c r="Q48" s="145"/>
      <c r="R48" s="145"/>
      <c r="S48" s="145">
        <f t="shared" si="13"/>
        <v>99.93569131832798</v>
      </c>
      <c r="T48" s="145"/>
      <c r="U48" s="145">
        <f t="shared" si="4"/>
        <v>0.5</v>
      </c>
      <c r="V48" s="145">
        <f t="shared" si="5"/>
        <v>0</v>
      </c>
      <c r="W48" s="145">
        <f t="shared" si="6"/>
        <v>0</v>
      </c>
      <c r="X48" s="145">
        <f t="shared" si="7"/>
        <v>0.5</v>
      </c>
      <c r="Y48" s="145">
        <f t="shared" si="8"/>
        <v>0</v>
      </c>
    </row>
    <row r="49" spans="2:25" ht="12.75">
      <c r="B49" s="68" t="s">
        <v>65</v>
      </c>
      <c r="C49" s="36" t="s">
        <v>162</v>
      </c>
      <c r="D49" s="40" t="s">
        <v>19</v>
      </c>
      <c r="E49" s="257">
        <v>1004</v>
      </c>
      <c r="F49" s="145">
        <f t="shared" si="9"/>
        <v>777.5</v>
      </c>
      <c r="G49" s="145"/>
      <c r="H49" s="145"/>
      <c r="I49" s="145">
        <v>777.5</v>
      </c>
      <c r="J49" s="145"/>
      <c r="K49" s="145">
        <f t="shared" si="10"/>
        <v>777</v>
      </c>
      <c r="L49" s="145"/>
      <c r="M49" s="145"/>
      <c r="N49" s="145">
        <v>777</v>
      </c>
      <c r="O49" s="145"/>
      <c r="P49" s="145">
        <f t="shared" si="2"/>
        <v>99.93569131832798</v>
      </c>
      <c r="Q49" s="145"/>
      <c r="R49" s="145"/>
      <c r="S49" s="145">
        <f t="shared" si="13"/>
        <v>99.93569131832798</v>
      </c>
      <c r="T49" s="145"/>
      <c r="U49" s="145">
        <f t="shared" si="4"/>
        <v>0.5</v>
      </c>
      <c r="V49" s="145">
        <f t="shared" si="5"/>
        <v>0</v>
      </c>
      <c r="W49" s="145">
        <f t="shared" si="6"/>
        <v>0</v>
      </c>
      <c r="X49" s="145">
        <f t="shared" si="7"/>
        <v>0.5</v>
      </c>
      <c r="Y49" s="145">
        <f t="shared" si="8"/>
        <v>0</v>
      </c>
    </row>
    <row r="50" spans="2:25" ht="51">
      <c r="B50" s="299" t="s">
        <v>437</v>
      </c>
      <c r="C50" s="48" t="s">
        <v>8</v>
      </c>
      <c r="D50" s="40"/>
      <c r="E50" s="256"/>
      <c r="F50" s="145">
        <f t="shared" si="9"/>
        <v>3302.5</v>
      </c>
      <c r="G50" s="145"/>
      <c r="H50" s="145"/>
      <c r="I50" s="145">
        <f>I51</f>
        <v>3302.5</v>
      </c>
      <c r="J50" s="145"/>
      <c r="K50" s="145">
        <f t="shared" si="10"/>
        <v>3302.5</v>
      </c>
      <c r="L50" s="145"/>
      <c r="M50" s="145"/>
      <c r="N50" s="145">
        <f>N51</f>
        <v>3302.5</v>
      </c>
      <c r="O50" s="145"/>
      <c r="P50" s="145">
        <f t="shared" si="2"/>
        <v>100</v>
      </c>
      <c r="Q50" s="145"/>
      <c r="R50" s="145"/>
      <c r="S50" s="145">
        <f t="shared" si="13"/>
        <v>100</v>
      </c>
      <c r="T50" s="145"/>
      <c r="U50" s="145">
        <f t="shared" si="4"/>
        <v>0</v>
      </c>
      <c r="V50" s="145">
        <f t="shared" si="5"/>
        <v>0</v>
      </c>
      <c r="W50" s="145">
        <f t="shared" si="6"/>
        <v>0</v>
      </c>
      <c r="X50" s="145">
        <f t="shared" si="7"/>
        <v>0</v>
      </c>
      <c r="Y50" s="145">
        <f t="shared" si="8"/>
        <v>0</v>
      </c>
    </row>
    <row r="51" spans="2:25" ht="12.75">
      <c r="B51" s="70" t="s">
        <v>444</v>
      </c>
      <c r="C51" s="48" t="s">
        <v>8</v>
      </c>
      <c r="D51" s="40" t="s">
        <v>137</v>
      </c>
      <c r="E51" s="256"/>
      <c r="F51" s="145">
        <f t="shared" si="9"/>
        <v>3302.5</v>
      </c>
      <c r="G51" s="145"/>
      <c r="H51" s="145"/>
      <c r="I51" s="145">
        <f>I52</f>
        <v>3302.5</v>
      </c>
      <c r="J51" s="145"/>
      <c r="K51" s="145">
        <f t="shared" si="10"/>
        <v>3302.5</v>
      </c>
      <c r="L51" s="145"/>
      <c r="M51" s="145"/>
      <c r="N51" s="145">
        <f>N52</f>
        <v>3302.5</v>
      </c>
      <c r="O51" s="145"/>
      <c r="P51" s="145">
        <f t="shared" si="2"/>
        <v>100</v>
      </c>
      <c r="Q51" s="145"/>
      <c r="R51" s="145"/>
      <c r="S51" s="145">
        <f t="shared" si="13"/>
        <v>100</v>
      </c>
      <c r="T51" s="145"/>
      <c r="U51" s="145">
        <f t="shared" si="4"/>
        <v>0</v>
      </c>
      <c r="V51" s="145">
        <f t="shared" si="5"/>
        <v>0</v>
      </c>
      <c r="W51" s="145">
        <f t="shared" si="6"/>
        <v>0</v>
      </c>
      <c r="X51" s="145">
        <f t="shared" si="7"/>
        <v>0</v>
      </c>
      <c r="Y51" s="145">
        <f t="shared" si="8"/>
        <v>0</v>
      </c>
    </row>
    <row r="52" spans="2:25" ht="38.25">
      <c r="B52" s="31" t="s">
        <v>268</v>
      </c>
      <c r="C52" s="48" t="s">
        <v>8</v>
      </c>
      <c r="D52" s="40" t="s">
        <v>137</v>
      </c>
      <c r="E52" s="256" t="s">
        <v>353</v>
      </c>
      <c r="F52" s="145">
        <f t="shared" si="9"/>
        <v>3302.5</v>
      </c>
      <c r="G52" s="145"/>
      <c r="H52" s="145"/>
      <c r="I52" s="145">
        <v>3302.5</v>
      </c>
      <c r="J52" s="145"/>
      <c r="K52" s="145">
        <f t="shared" si="10"/>
        <v>3302.5</v>
      </c>
      <c r="L52" s="145"/>
      <c r="M52" s="145"/>
      <c r="N52" s="145">
        <v>3302.5</v>
      </c>
      <c r="O52" s="145"/>
      <c r="P52" s="145">
        <f t="shared" si="2"/>
        <v>100</v>
      </c>
      <c r="Q52" s="145"/>
      <c r="R52" s="145"/>
      <c r="S52" s="145">
        <f t="shared" si="13"/>
        <v>100</v>
      </c>
      <c r="T52" s="145"/>
      <c r="U52" s="145">
        <f t="shared" si="4"/>
        <v>0</v>
      </c>
      <c r="V52" s="145">
        <f t="shared" si="5"/>
        <v>0</v>
      </c>
      <c r="W52" s="145">
        <f t="shared" si="6"/>
        <v>0</v>
      </c>
      <c r="X52" s="145">
        <f t="shared" si="7"/>
        <v>0</v>
      </c>
      <c r="Y52" s="145">
        <f t="shared" si="8"/>
        <v>0</v>
      </c>
    </row>
    <row r="53" spans="2:25" ht="76.5">
      <c r="B53" s="299" t="s">
        <v>520</v>
      </c>
      <c r="C53" s="36" t="s">
        <v>259</v>
      </c>
      <c r="D53" s="40"/>
      <c r="E53" s="256"/>
      <c r="F53" s="145">
        <f t="shared" si="9"/>
        <v>250.2</v>
      </c>
      <c r="G53" s="145"/>
      <c r="H53" s="145"/>
      <c r="I53" s="145">
        <f>I54+I56</f>
        <v>250.2</v>
      </c>
      <c r="J53" s="145"/>
      <c r="K53" s="145">
        <f t="shared" si="10"/>
        <v>250.2</v>
      </c>
      <c r="L53" s="145"/>
      <c r="M53" s="145"/>
      <c r="N53" s="145">
        <f>N54+N56</f>
        <v>250.2</v>
      </c>
      <c r="O53" s="145"/>
      <c r="P53" s="145">
        <f t="shared" si="2"/>
        <v>100</v>
      </c>
      <c r="Q53" s="145"/>
      <c r="R53" s="145"/>
      <c r="S53" s="145">
        <f t="shared" si="13"/>
        <v>100</v>
      </c>
      <c r="T53" s="145"/>
      <c r="U53" s="145">
        <f t="shared" si="4"/>
        <v>0</v>
      </c>
      <c r="V53" s="145">
        <f t="shared" si="5"/>
        <v>0</v>
      </c>
      <c r="W53" s="145">
        <f t="shared" si="6"/>
        <v>0</v>
      </c>
      <c r="X53" s="145">
        <f t="shared" si="7"/>
        <v>0</v>
      </c>
      <c r="Y53" s="145">
        <f t="shared" si="8"/>
        <v>0</v>
      </c>
    </row>
    <row r="54" spans="2:25" ht="63.75">
      <c r="B54" s="31" t="s">
        <v>377</v>
      </c>
      <c r="C54" s="36" t="s">
        <v>259</v>
      </c>
      <c r="D54" s="40" t="s">
        <v>20</v>
      </c>
      <c r="E54" s="256"/>
      <c r="F54" s="145">
        <f t="shared" si="9"/>
        <v>222</v>
      </c>
      <c r="G54" s="145"/>
      <c r="H54" s="145"/>
      <c r="I54" s="145">
        <f>I55</f>
        <v>222</v>
      </c>
      <c r="J54" s="145"/>
      <c r="K54" s="145">
        <f t="shared" si="10"/>
        <v>222</v>
      </c>
      <c r="L54" s="145"/>
      <c r="M54" s="145"/>
      <c r="N54" s="145">
        <f>N55</f>
        <v>222</v>
      </c>
      <c r="O54" s="145"/>
      <c r="P54" s="145">
        <f t="shared" si="2"/>
        <v>100</v>
      </c>
      <c r="Q54" s="145"/>
      <c r="R54" s="145"/>
      <c r="S54" s="145">
        <f t="shared" si="13"/>
        <v>100</v>
      </c>
      <c r="T54" s="145"/>
      <c r="U54" s="145">
        <f t="shared" si="4"/>
        <v>0</v>
      </c>
      <c r="V54" s="145">
        <f t="shared" si="5"/>
        <v>0</v>
      </c>
      <c r="W54" s="145">
        <f t="shared" si="6"/>
        <v>0</v>
      </c>
      <c r="X54" s="145">
        <f t="shared" si="7"/>
        <v>0</v>
      </c>
      <c r="Y54" s="145">
        <f t="shared" si="8"/>
        <v>0</v>
      </c>
    </row>
    <row r="55" spans="2:25" ht="12.75">
      <c r="B55" s="41" t="s">
        <v>355</v>
      </c>
      <c r="C55" s="36" t="s">
        <v>259</v>
      </c>
      <c r="D55" s="40" t="s">
        <v>20</v>
      </c>
      <c r="E55" s="256" t="s">
        <v>346</v>
      </c>
      <c r="F55" s="145">
        <f t="shared" si="9"/>
        <v>222</v>
      </c>
      <c r="G55" s="145"/>
      <c r="H55" s="145"/>
      <c r="I55" s="145">
        <v>222</v>
      </c>
      <c r="J55" s="145"/>
      <c r="K55" s="145">
        <f t="shared" si="10"/>
        <v>222</v>
      </c>
      <c r="L55" s="145"/>
      <c r="M55" s="145"/>
      <c r="N55" s="145">
        <v>222</v>
      </c>
      <c r="O55" s="145"/>
      <c r="P55" s="145">
        <f t="shared" si="2"/>
        <v>100</v>
      </c>
      <c r="Q55" s="145"/>
      <c r="R55" s="145"/>
      <c r="S55" s="145">
        <f t="shared" si="13"/>
        <v>100</v>
      </c>
      <c r="T55" s="145"/>
      <c r="U55" s="145">
        <f t="shared" si="4"/>
        <v>0</v>
      </c>
      <c r="V55" s="145">
        <f t="shared" si="5"/>
        <v>0</v>
      </c>
      <c r="W55" s="145">
        <f t="shared" si="6"/>
        <v>0</v>
      </c>
      <c r="X55" s="145">
        <f t="shared" si="7"/>
        <v>0</v>
      </c>
      <c r="Y55" s="145">
        <f t="shared" si="8"/>
        <v>0</v>
      </c>
    </row>
    <row r="56" spans="2:25" ht="25.5">
      <c r="B56" s="41" t="s">
        <v>467</v>
      </c>
      <c r="C56" s="36" t="s">
        <v>259</v>
      </c>
      <c r="D56" s="40" t="s">
        <v>381</v>
      </c>
      <c r="E56" s="256"/>
      <c r="F56" s="145">
        <f t="shared" si="9"/>
        <v>28.2</v>
      </c>
      <c r="G56" s="145"/>
      <c r="H56" s="145"/>
      <c r="I56" s="145">
        <f>I57</f>
        <v>28.2</v>
      </c>
      <c r="J56" s="145"/>
      <c r="K56" s="145">
        <f t="shared" si="10"/>
        <v>28.2</v>
      </c>
      <c r="L56" s="145"/>
      <c r="M56" s="145"/>
      <c r="N56" s="145">
        <f>N57</f>
        <v>28.2</v>
      </c>
      <c r="O56" s="145"/>
      <c r="P56" s="145">
        <f t="shared" si="2"/>
        <v>100</v>
      </c>
      <c r="Q56" s="145"/>
      <c r="R56" s="145"/>
      <c r="S56" s="145">
        <f t="shared" si="13"/>
        <v>100</v>
      </c>
      <c r="T56" s="145"/>
      <c r="U56" s="145">
        <f t="shared" si="4"/>
        <v>0</v>
      </c>
      <c r="V56" s="145">
        <f t="shared" si="5"/>
        <v>0</v>
      </c>
      <c r="W56" s="145">
        <f t="shared" si="6"/>
        <v>0</v>
      </c>
      <c r="X56" s="145">
        <f t="shared" si="7"/>
        <v>0</v>
      </c>
      <c r="Y56" s="145">
        <f t="shared" si="8"/>
        <v>0</v>
      </c>
    </row>
    <row r="57" spans="2:25" ht="12.75">
      <c r="B57" s="41" t="s">
        <v>355</v>
      </c>
      <c r="C57" s="36" t="s">
        <v>259</v>
      </c>
      <c r="D57" s="40" t="s">
        <v>381</v>
      </c>
      <c r="E57" s="256" t="s">
        <v>346</v>
      </c>
      <c r="F57" s="145">
        <f t="shared" si="9"/>
        <v>28.2</v>
      </c>
      <c r="G57" s="145"/>
      <c r="H57" s="145"/>
      <c r="I57" s="145">
        <v>28.2</v>
      </c>
      <c r="J57" s="145"/>
      <c r="K57" s="145">
        <f t="shared" si="10"/>
        <v>28.2</v>
      </c>
      <c r="L57" s="145"/>
      <c r="M57" s="145"/>
      <c r="N57" s="145">
        <v>28.2</v>
      </c>
      <c r="O57" s="145"/>
      <c r="P57" s="145">
        <f t="shared" si="2"/>
        <v>100</v>
      </c>
      <c r="Q57" s="145"/>
      <c r="R57" s="145"/>
      <c r="S57" s="145">
        <f t="shared" si="13"/>
        <v>100</v>
      </c>
      <c r="T57" s="145"/>
      <c r="U57" s="145">
        <f t="shared" si="4"/>
        <v>0</v>
      </c>
      <c r="V57" s="145">
        <f t="shared" si="5"/>
        <v>0</v>
      </c>
      <c r="W57" s="145">
        <f t="shared" si="6"/>
        <v>0</v>
      </c>
      <c r="X57" s="145">
        <f t="shared" si="7"/>
        <v>0</v>
      </c>
      <c r="Y57" s="145">
        <f t="shared" si="8"/>
        <v>0</v>
      </c>
    </row>
    <row r="58" spans="2:25" ht="63.75">
      <c r="B58" s="60" t="s">
        <v>459</v>
      </c>
      <c r="C58" s="36" t="s">
        <v>11</v>
      </c>
      <c r="D58" s="40"/>
      <c r="E58" s="256"/>
      <c r="F58" s="145">
        <f t="shared" si="9"/>
        <v>288</v>
      </c>
      <c r="G58" s="145"/>
      <c r="H58" s="145"/>
      <c r="I58" s="145">
        <f>I59+I61</f>
        <v>288</v>
      </c>
      <c r="J58" s="145"/>
      <c r="K58" s="145">
        <f t="shared" si="10"/>
        <v>288</v>
      </c>
      <c r="L58" s="145"/>
      <c r="M58" s="145"/>
      <c r="N58" s="145">
        <f>N59+N61</f>
        <v>288</v>
      </c>
      <c r="O58" s="145"/>
      <c r="P58" s="145">
        <f t="shared" si="2"/>
        <v>100</v>
      </c>
      <c r="Q58" s="145"/>
      <c r="R58" s="145"/>
      <c r="S58" s="145">
        <f t="shared" si="13"/>
        <v>100</v>
      </c>
      <c r="T58" s="145"/>
      <c r="U58" s="145">
        <f t="shared" si="4"/>
        <v>0</v>
      </c>
      <c r="V58" s="145">
        <f t="shared" si="5"/>
        <v>0</v>
      </c>
      <c r="W58" s="145">
        <f t="shared" si="6"/>
        <v>0</v>
      </c>
      <c r="X58" s="145">
        <f t="shared" si="7"/>
        <v>0</v>
      </c>
      <c r="Y58" s="145">
        <f t="shared" si="8"/>
        <v>0</v>
      </c>
    </row>
    <row r="59" spans="2:25" ht="63.75">
      <c r="B59" s="31" t="s">
        <v>377</v>
      </c>
      <c r="C59" s="36" t="s">
        <v>11</v>
      </c>
      <c r="D59" s="40" t="s">
        <v>20</v>
      </c>
      <c r="E59" s="256"/>
      <c r="F59" s="145">
        <f t="shared" si="9"/>
        <v>225</v>
      </c>
      <c r="G59" s="145"/>
      <c r="H59" s="145"/>
      <c r="I59" s="145">
        <f>I60</f>
        <v>225</v>
      </c>
      <c r="J59" s="145"/>
      <c r="K59" s="145">
        <f t="shared" si="10"/>
        <v>225</v>
      </c>
      <c r="L59" s="145"/>
      <c r="M59" s="145"/>
      <c r="N59" s="145">
        <f>N60</f>
        <v>225</v>
      </c>
      <c r="O59" s="145"/>
      <c r="P59" s="145">
        <f t="shared" si="2"/>
        <v>100</v>
      </c>
      <c r="Q59" s="145"/>
      <c r="R59" s="145"/>
      <c r="S59" s="145">
        <f t="shared" si="13"/>
        <v>100</v>
      </c>
      <c r="T59" s="145"/>
      <c r="U59" s="145">
        <f t="shared" si="4"/>
        <v>0</v>
      </c>
      <c r="V59" s="145">
        <f t="shared" si="5"/>
        <v>0</v>
      </c>
      <c r="W59" s="145">
        <f t="shared" si="6"/>
        <v>0</v>
      </c>
      <c r="X59" s="145">
        <f t="shared" si="7"/>
        <v>0</v>
      </c>
      <c r="Y59" s="145">
        <f t="shared" si="8"/>
        <v>0</v>
      </c>
    </row>
    <row r="60" spans="2:25" ht="12.75">
      <c r="B60" s="41" t="s">
        <v>355</v>
      </c>
      <c r="C60" s="36" t="s">
        <v>11</v>
      </c>
      <c r="D60" s="40" t="s">
        <v>20</v>
      </c>
      <c r="E60" s="256" t="s">
        <v>346</v>
      </c>
      <c r="F60" s="145">
        <f t="shared" si="9"/>
        <v>225</v>
      </c>
      <c r="G60" s="145"/>
      <c r="H60" s="145"/>
      <c r="I60" s="145">
        <v>225</v>
      </c>
      <c r="J60" s="145"/>
      <c r="K60" s="145">
        <f t="shared" si="10"/>
        <v>225</v>
      </c>
      <c r="L60" s="145"/>
      <c r="M60" s="145"/>
      <c r="N60" s="145">
        <v>225</v>
      </c>
      <c r="O60" s="145"/>
      <c r="P60" s="145">
        <f t="shared" si="2"/>
        <v>100</v>
      </c>
      <c r="Q60" s="145"/>
      <c r="R60" s="145"/>
      <c r="S60" s="145">
        <f t="shared" si="13"/>
        <v>100</v>
      </c>
      <c r="T60" s="145"/>
      <c r="U60" s="145">
        <f t="shared" si="4"/>
        <v>0</v>
      </c>
      <c r="V60" s="145">
        <f t="shared" si="5"/>
        <v>0</v>
      </c>
      <c r="W60" s="145">
        <f t="shared" si="6"/>
        <v>0</v>
      </c>
      <c r="X60" s="145">
        <f t="shared" si="7"/>
        <v>0</v>
      </c>
      <c r="Y60" s="145">
        <f t="shared" si="8"/>
        <v>0</v>
      </c>
    </row>
    <row r="61" spans="2:25" ht="25.5">
      <c r="B61" s="41" t="s">
        <v>467</v>
      </c>
      <c r="C61" s="36" t="s">
        <v>11</v>
      </c>
      <c r="D61" s="40" t="s">
        <v>381</v>
      </c>
      <c r="E61" s="256"/>
      <c r="F61" s="145">
        <f t="shared" si="9"/>
        <v>63</v>
      </c>
      <c r="G61" s="145"/>
      <c r="H61" s="145"/>
      <c r="I61" s="145">
        <f>I62</f>
        <v>63</v>
      </c>
      <c r="J61" s="145"/>
      <c r="K61" s="145">
        <f t="shared" si="10"/>
        <v>63</v>
      </c>
      <c r="L61" s="145"/>
      <c r="M61" s="145"/>
      <c r="N61" s="145">
        <f>N62</f>
        <v>63</v>
      </c>
      <c r="O61" s="145"/>
      <c r="P61" s="145">
        <f t="shared" si="2"/>
        <v>100</v>
      </c>
      <c r="Q61" s="145"/>
      <c r="R61" s="145"/>
      <c r="S61" s="145">
        <f t="shared" si="13"/>
        <v>100</v>
      </c>
      <c r="T61" s="145"/>
      <c r="U61" s="145">
        <f t="shared" si="4"/>
        <v>0</v>
      </c>
      <c r="V61" s="145">
        <f t="shared" si="5"/>
        <v>0</v>
      </c>
      <c r="W61" s="145">
        <f t="shared" si="6"/>
        <v>0</v>
      </c>
      <c r="X61" s="145">
        <f t="shared" si="7"/>
        <v>0</v>
      </c>
      <c r="Y61" s="145">
        <f t="shared" si="8"/>
        <v>0</v>
      </c>
    </row>
    <row r="62" spans="2:25" ht="12.75">
      <c r="B62" s="41" t="s">
        <v>355</v>
      </c>
      <c r="C62" s="36" t="s">
        <v>11</v>
      </c>
      <c r="D62" s="40" t="s">
        <v>381</v>
      </c>
      <c r="E62" s="256" t="s">
        <v>346</v>
      </c>
      <c r="F62" s="145">
        <f t="shared" si="9"/>
        <v>63</v>
      </c>
      <c r="G62" s="145"/>
      <c r="H62" s="145"/>
      <c r="I62" s="145">
        <v>63</v>
      </c>
      <c r="J62" s="145"/>
      <c r="K62" s="145">
        <f t="shared" si="10"/>
        <v>63</v>
      </c>
      <c r="L62" s="145"/>
      <c r="M62" s="145"/>
      <c r="N62" s="145">
        <v>63</v>
      </c>
      <c r="O62" s="145"/>
      <c r="P62" s="145">
        <f t="shared" si="2"/>
        <v>100</v>
      </c>
      <c r="Q62" s="145"/>
      <c r="R62" s="145"/>
      <c r="S62" s="145">
        <f t="shared" si="13"/>
        <v>100</v>
      </c>
      <c r="T62" s="145"/>
      <c r="U62" s="145">
        <f t="shared" si="4"/>
        <v>0</v>
      </c>
      <c r="V62" s="145">
        <f t="shared" si="5"/>
        <v>0</v>
      </c>
      <c r="W62" s="145">
        <f t="shared" si="6"/>
        <v>0</v>
      </c>
      <c r="X62" s="145">
        <f t="shared" si="7"/>
        <v>0</v>
      </c>
      <c r="Y62" s="145">
        <f t="shared" si="8"/>
        <v>0</v>
      </c>
    </row>
    <row r="63" spans="2:25" s="69" customFormat="1" ht="38.25">
      <c r="B63" s="299" t="s">
        <v>522</v>
      </c>
      <c r="C63" s="36" t="s">
        <v>166</v>
      </c>
      <c r="D63" s="40"/>
      <c r="E63" s="256"/>
      <c r="F63" s="145">
        <f t="shared" si="9"/>
        <v>842.3</v>
      </c>
      <c r="G63" s="145"/>
      <c r="H63" s="145"/>
      <c r="I63" s="145">
        <f>I64+I66</f>
        <v>842.3</v>
      </c>
      <c r="J63" s="145"/>
      <c r="K63" s="145">
        <f t="shared" si="10"/>
        <v>842.3</v>
      </c>
      <c r="L63" s="145"/>
      <c r="M63" s="145"/>
      <c r="N63" s="145">
        <f>N64+N66</f>
        <v>842.3</v>
      </c>
      <c r="O63" s="145"/>
      <c r="P63" s="145">
        <f t="shared" si="2"/>
        <v>100</v>
      </c>
      <c r="Q63" s="145"/>
      <c r="R63" s="145"/>
      <c r="S63" s="145">
        <f t="shared" si="13"/>
        <v>100</v>
      </c>
      <c r="T63" s="145"/>
      <c r="U63" s="145">
        <f t="shared" si="4"/>
        <v>0</v>
      </c>
      <c r="V63" s="145">
        <f t="shared" si="5"/>
        <v>0</v>
      </c>
      <c r="W63" s="145">
        <f t="shared" si="6"/>
        <v>0</v>
      </c>
      <c r="X63" s="145">
        <f t="shared" si="7"/>
        <v>0</v>
      </c>
      <c r="Y63" s="145">
        <f t="shared" si="8"/>
        <v>0</v>
      </c>
    </row>
    <row r="64" spans="2:25" s="69" customFormat="1" ht="63.75">
      <c r="B64" s="31" t="s">
        <v>377</v>
      </c>
      <c r="C64" s="36" t="s">
        <v>166</v>
      </c>
      <c r="D64" s="40" t="s">
        <v>20</v>
      </c>
      <c r="E64" s="256"/>
      <c r="F64" s="145">
        <f t="shared" si="9"/>
        <v>668</v>
      </c>
      <c r="G64" s="145"/>
      <c r="H64" s="145"/>
      <c r="I64" s="145">
        <f>I65</f>
        <v>668</v>
      </c>
      <c r="J64" s="145"/>
      <c r="K64" s="145">
        <f t="shared" si="10"/>
        <v>668</v>
      </c>
      <c r="L64" s="145"/>
      <c r="M64" s="145"/>
      <c r="N64" s="145">
        <f>N65</f>
        <v>668</v>
      </c>
      <c r="O64" s="145"/>
      <c r="P64" s="145">
        <f t="shared" si="2"/>
        <v>100</v>
      </c>
      <c r="Q64" s="145"/>
      <c r="R64" s="145"/>
      <c r="S64" s="145">
        <f t="shared" si="13"/>
        <v>100</v>
      </c>
      <c r="T64" s="145"/>
      <c r="U64" s="145">
        <f t="shared" si="4"/>
        <v>0</v>
      </c>
      <c r="V64" s="145">
        <f t="shared" si="5"/>
        <v>0</v>
      </c>
      <c r="W64" s="145">
        <f t="shared" si="6"/>
        <v>0</v>
      </c>
      <c r="X64" s="145">
        <f t="shared" si="7"/>
        <v>0</v>
      </c>
      <c r="Y64" s="145">
        <f t="shared" si="8"/>
        <v>0</v>
      </c>
    </row>
    <row r="65" spans="2:25" s="69" customFormat="1" ht="12.75">
      <c r="B65" s="31" t="s">
        <v>56</v>
      </c>
      <c r="C65" s="36" t="s">
        <v>166</v>
      </c>
      <c r="D65" s="40" t="s">
        <v>20</v>
      </c>
      <c r="E65" s="256" t="s">
        <v>309</v>
      </c>
      <c r="F65" s="145">
        <f t="shared" si="9"/>
        <v>668</v>
      </c>
      <c r="G65" s="145"/>
      <c r="H65" s="145"/>
      <c r="I65" s="145">
        <v>668</v>
      </c>
      <c r="J65" s="145"/>
      <c r="K65" s="145">
        <f t="shared" si="10"/>
        <v>668</v>
      </c>
      <c r="L65" s="145"/>
      <c r="M65" s="145"/>
      <c r="N65" s="145">
        <v>668</v>
      </c>
      <c r="O65" s="145"/>
      <c r="P65" s="145">
        <f t="shared" si="2"/>
        <v>100</v>
      </c>
      <c r="Q65" s="145"/>
      <c r="R65" s="145"/>
      <c r="S65" s="145">
        <f t="shared" si="13"/>
        <v>100</v>
      </c>
      <c r="T65" s="145"/>
      <c r="U65" s="145">
        <f t="shared" si="4"/>
        <v>0</v>
      </c>
      <c r="V65" s="145">
        <f t="shared" si="5"/>
        <v>0</v>
      </c>
      <c r="W65" s="145">
        <f t="shared" si="6"/>
        <v>0</v>
      </c>
      <c r="X65" s="145">
        <f t="shared" si="7"/>
        <v>0</v>
      </c>
      <c r="Y65" s="145">
        <f t="shared" si="8"/>
        <v>0</v>
      </c>
    </row>
    <row r="66" spans="2:25" s="69" customFormat="1" ht="25.5">
      <c r="B66" s="41" t="s">
        <v>467</v>
      </c>
      <c r="C66" s="36" t="s">
        <v>166</v>
      </c>
      <c r="D66" s="40" t="s">
        <v>381</v>
      </c>
      <c r="E66" s="256"/>
      <c r="F66" s="145">
        <f t="shared" si="9"/>
        <v>174.3</v>
      </c>
      <c r="G66" s="145"/>
      <c r="H66" s="145"/>
      <c r="I66" s="145">
        <f>I67</f>
        <v>174.3</v>
      </c>
      <c r="J66" s="145"/>
      <c r="K66" s="145">
        <f t="shared" si="10"/>
        <v>174.3</v>
      </c>
      <c r="L66" s="145"/>
      <c r="M66" s="145"/>
      <c r="N66" s="145">
        <f>N67</f>
        <v>174.3</v>
      </c>
      <c r="O66" s="145"/>
      <c r="P66" s="145">
        <f t="shared" si="2"/>
        <v>100</v>
      </c>
      <c r="Q66" s="145"/>
      <c r="R66" s="145"/>
      <c r="S66" s="145">
        <f t="shared" si="13"/>
        <v>100</v>
      </c>
      <c r="T66" s="145"/>
      <c r="U66" s="145">
        <f t="shared" si="4"/>
        <v>0</v>
      </c>
      <c r="V66" s="145">
        <f t="shared" si="5"/>
        <v>0</v>
      </c>
      <c r="W66" s="145">
        <f t="shared" si="6"/>
        <v>0</v>
      </c>
      <c r="X66" s="145">
        <f t="shared" si="7"/>
        <v>0</v>
      </c>
      <c r="Y66" s="145">
        <f t="shared" si="8"/>
        <v>0</v>
      </c>
    </row>
    <row r="67" spans="2:25" s="69" customFormat="1" ht="12.75">
      <c r="B67" s="31" t="s">
        <v>56</v>
      </c>
      <c r="C67" s="36" t="s">
        <v>166</v>
      </c>
      <c r="D67" s="40" t="s">
        <v>381</v>
      </c>
      <c r="E67" s="256" t="s">
        <v>309</v>
      </c>
      <c r="F67" s="145">
        <f t="shared" si="9"/>
        <v>174.3</v>
      </c>
      <c r="G67" s="145"/>
      <c r="H67" s="145"/>
      <c r="I67" s="145">
        <v>174.3</v>
      </c>
      <c r="J67" s="145"/>
      <c r="K67" s="145">
        <f t="shared" si="10"/>
        <v>174.3</v>
      </c>
      <c r="L67" s="145"/>
      <c r="M67" s="145"/>
      <c r="N67" s="145">
        <v>174.3</v>
      </c>
      <c r="O67" s="145"/>
      <c r="P67" s="145">
        <f t="shared" si="2"/>
        <v>100</v>
      </c>
      <c r="Q67" s="145"/>
      <c r="R67" s="145"/>
      <c r="S67" s="145">
        <f t="shared" si="13"/>
        <v>100</v>
      </c>
      <c r="T67" s="145"/>
      <c r="U67" s="145">
        <f t="shared" si="4"/>
        <v>0</v>
      </c>
      <c r="V67" s="145">
        <f t="shared" si="5"/>
        <v>0</v>
      </c>
      <c r="W67" s="145">
        <f t="shared" si="6"/>
        <v>0</v>
      </c>
      <c r="X67" s="145">
        <f t="shared" si="7"/>
        <v>0</v>
      </c>
      <c r="Y67" s="145">
        <f t="shared" si="8"/>
        <v>0</v>
      </c>
    </row>
    <row r="68" spans="2:25" ht="38.25">
      <c r="B68" s="305" t="s">
        <v>523</v>
      </c>
      <c r="C68" s="87" t="s">
        <v>260</v>
      </c>
      <c r="D68" s="157"/>
      <c r="E68" s="258"/>
      <c r="F68" s="158">
        <f t="shared" si="9"/>
        <v>249.9</v>
      </c>
      <c r="G68" s="158"/>
      <c r="H68" s="158"/>
      <c r="I68" s="158">
        <f>I69+I71</f>
        <v>249.9</v>
      </c>
      <c r="J68" s="145"/>
      <c r="K68" s="158">
        <f t="shared" si="10"/>
        <v>249.9</v>
      </c>
      <c r="L68" s="145"/>
      <c r="M68" s="158"/>
      <c r="N68" s="158">
        <f>N69+N71</f>
        <v>249.9</v>
      </c>
      <c r="O68" s="145"/>
      <c r="P68" s="145">
        <f t="shared" si="2"/>
        <v>100</v>
      </c>
      <c r="Q68" s="145"/>
      <c r="R68" s="145"/>
      <c r="S68" s="145">
        <f t="shared" si="13"/>
        <v>100</v>
      </c>
      <c r="T68" s="145"/>
      <c r="U68" s="145">
        <f t="shared" si="4"/>
        <v>0</v>
      </c>
      <c r="V68" s="145">
        <f t="shared" si="5"/>
        <v>0</v>
      </c>
      <c r="W68" s="145">
        <f t="shared" si="6"/>
        <v>0</v>
      </c>
      <c r="X68" s="145">
        <f t="shared" si="7"/>
        <v>0</v>
      </c>
      <c r="Y68" s="145">
        <f t="shared" si="8"/>
        <v>0</v>
      </c>
    </row>
    <row r="69" spans="2:25" ht="63.75">
      <c r="B69" s="153" t="s">
        <v>377</v>
      </c>
      <c r="C69" s="87" t="s">
        <v>260</v>
      </c>
      <c r="D69" s="152" t="s">
        <v>20</v>
      </c>
      <c r="E69" s="258"/>
      <c r="F69" s="158">
        <f t="shared" si="9"/>
        <v>225.5</v>
      </c>
      <c r="G69" s="158"/>
      <c r="H69" s="158"/>
      <c r="I69" s="158">
        <f>I70</f>
        <v>225.5</v>
      </c>
      <c r="J69" s="145"/>
      <c r="K69" s="158">
        <f t="shared" si="10"/>
        <v>225.5</v>
      </c>
      <c r="L69" s="145"/>
      <c r="M69" s="158"/>
      <c r="N69" s="158">
        <f>N70</f>
        <v>225.5</v>
      </c>
      <c r="O69" s="145"/>
      <c r="P69" s="145">
        <f t="shared" si="2"/>
        <v>100</v>
      </c>
      <c r="Q69" s="145"/>
      <c r="R69" s="145"/>
      <c r="S69" s="145">
        <f t="shared" si="13"/>
        <v>100</v>
      </c>
      <c r="T69" s="145"/>
      <c r="U69" s="145">
        <f t="shared" si="4"/>
        <v>0</v>
      </c>
      <c r="V69" s="145">
        <f t="shared" si="5"/>
        <v>0</v>
      </c>
      <c r="W69" s="145">
        <f t="shared" si="6"/>
        <v>0</v>
      </c>
      <c r="X69" s="145">
        <f t="shared" si="7"/>
        <v>0</v>
      </c>
      <c r="Y69" s="145">
        <f t="shared" si="8"/>
        <v>0</v>
      </c>
    </row>
    <row r="70" spans="2:25" s="69" customFormat="1" ht="12.75">
      <c r="B70" s="159" t="s">
        <v>355</v>
      </c>
      <c r="C70" s="87" t="s">
        <v>260</v>
      </c>
      <c r="D70" s="152" t="s">
        <v>20</v>
      </c>
      <c r="E70" s="258" t="s">
        <v>346</v>
      </c>
      <c r="F70" s="158">
        <f t="shared" si="9"/>
        <v>225.5</v>
      </c>
      <c r="G70" s="158"/>
      <c r="H70" s="158"/>
      <c r="I70" s="158">
        <v>225.5</v>
      </c>
      <c r="J70" s="156"/>
      <c r="K70" s="158">
        <f t="shared" si="10"/>
        <v>225.5</v>
      </c>
      <c r="L70" s="145"/>
      <c r="M70" s="158"/>
      <c r="N70" s="158">
        <v>225.5</v>
      </c>
      <c r="O70" s="156"/>
      <c r="P70" s="145">
        <f t="shared" si="2"/>
        <v>100</v>
      </c>
      <c r="Q70" s="145"/>
      <c r="R70" s="145"/>
      <c r="S70" s="145">
        <f t="shared" si="13"/>
        <v>100</v>
      </c>
      <c r="T70" s="145"/>
      <c r="U70" s="145">
        <f t="shared" si="4"/>
        <v>0</v>
      </c>
      <c r="V70" s="145">
        <f t="shared" si="5"/>
        <v>0</v>
      </c>
      <c r="W70" s="145">
        <f t="shared" si="6"/>
        <v>0</v>
      </c>
      <c r="X70" s="145">
        <f t="shared" si="7"/>
        <v>0</v>
      </c>
      <c r="Y70" s="145">
        <f t="shared" si="8"/>
        <v>0</v>
      </c>
    </row>
    <row r="71" spans="2:25" ht="25.5">
      <c r="B71" s="159" t="s">
        <v>467</v>
      </c>
      <c r="C71" s="87" t="s">
        <v>260</v>
      </c>
      <c r="D71" s="152" t="s">
        <v>381</v>
      </c>
      <c r="E71" s="258"/>
      <c r="F71" s="158">
        <f t="shared" si="9"/>
        <v>24.4</v>
      </c>
      <c r="G71" s="158"/>
      <c r="H71" s="158"/>
      <c r="I71" s="158">
        <f>I72</f>
        <v>24.4</v>
      </c>
      <c r="J71" s="145"/>
      <c r="K71" s="158">
        <f t="shared" si="10"/>
        <v>24.4</v>
      </c>
      <c r="L71" s="145"/>
      <c r="M71" s="158"/>
      <c r="N71" s="158">
        <f>N72</f>
        <v>24.4</v>
      </c>
      <c r="O71" s="145"/>
      <c r="P71" s="145">
        <f t="shared" si="2"/>
        <v>100</v>
      </c>
      <c r="Q71" s="145"/>
      <c r="R71" s="145"/>
      <c r="S71" s="145">
        <f t="shared" si="13"/>
        <v>100</v>
      </c>
      <c r="T71" s="145"/>
      <c r="U71" s="145">
        <f t="shared" si="4"/>
        <v>0</v>
      </c>
      <c r="V71" s="145">
        <f t="shared" si="5"/>
        <v>0</v>
      </c>
      <c r="W71" s="145">
        <f t="shared" si="6"/>
        <v>0</v>
      </c>
      <c r="X71" s="145">
        <f t="shared" si="7"/>
        <v>0</v>
      </c>
      <c r="Y71" s="145">
        <f t="shared" si="8"/>
        <v>0</v>
      </c>
    </row>
    <row r="72" spans="2:25" ht="12.75">
      <c r="B72" s="159" t="s">
        <v>355</v>
      </c>
      <c r="C72" s="87" t="s">
        <v>260</v>
      </c>
      <c r="D72" s="152" t="s">
        <v>381</v>
      </c>
      <c r="E72" s="258" t="s">
        <v>346</v>
      </c>
      <c r="F72" s="158">
        <f t="shared" si="9"/>
        <v>24.4</v>
      </c>
      <c r="G72" s="158"/>
      <c r="H72" s="158"/>
      <c r="I72" s="158">
        <v>24.4</v>
      </c>
      <c r="J72" s="145"/>
      <c r="K72" s="158">
        <f t="shared" si="10"/>
        <v>24.4</v>
      </c>
      <c r="L72" s="145"/>
      <c r="M72" s="158"/>
      <c r="N72" s="158">
        <v>24.4</v>
      </c>
      <c r="O72" s="145"/>
      <c r="P72" s="145">
        <f t="shared" si="2"/>
        <v>100</v>
      </c>
      <c r="Q72" s="145"/>
      <c r="R72" s="145"/>
      <c r="S72" s="145">
        <f t="shared" si="13"/>
        <v>100</v>
      </c>
      <c r="T72" s="145"/>
      <c r="U72" s="145">
        <f t="shared" si="4"/>
        <v>0</v>
      </c>
      <c r="V72" s="145">
        <f t="shared" si="5"/>
        <v>0</v>
      </c>
      <c r="W72" s="145">
        <f t="shared" si="6"/>
        <v>0</v>
      </c>
      <c r="X72" s="145">
        <f t="shared" si="7"/>
        <v>0</v>
      </c>
      <c r="Y72" s="145">
        <f t="shared" si="8"/>
        <v>0</v>
      </c>
    </row>
    <row r="73" spans="2:25" ht="127.5">
      <c r="B73" s="299" t="s">
        <v>96</v>
      </c>
      <c r="C73" s="36" t="s">
        <v>163</v>
      </c>
      <c r="D73" s="65"/>
      <c r="E73" s="257"/>
      <c r="F73" s="145">
        <f t="shared" si="9"/>
        <v>7.2</v>
      </c>
      <c r="G73" s="145"/>
      <c r="H73" s="145"/>
      <c r="I73" s="145">
        <f>I74</f>
        <v>7.2</v>
      </c>
      <c r="J73" s="145"/>
      <c r="K73" s="145">
        <f t="shared" si="10"/>
        <v>0</v>
      </c>
      <c r="L73" s="145"/>
      <c r="M73" s="145"/>
      <c r="N73" s="145">
        <f>N74</f>
        <v>0</v>
      </c>
      <c r="O73" s="145"/>
      <c r="P73" s="145">
        <f t="shared" si="2"/>
        <v>0</v>
      </c>
      <c r="Q73" s="145"/>
      <c r="R73" s="145"/>
      <c r="S73" s="145">
        <f t="shared" si="13"/>
        <v>0</v>
      </c>
      <c r="T73" s="145"/>
      <c r="U73" s="145">
        <f t="shared" si="4"/>
        <v>7.2</v>
      </c>
      <c r="V73" s="145">
        <f t="shared" si="5"/>
        <v>0</v>
      </c>
      <c r="W73" s="145">
        <f t="shared" si="6"/>
        <v>0</v>
      </c>
      <c r="X73" s="145">
        <f t="shared" si="7"/>
        <v>7.2</v>
      </c>
      <c r="Y73" s="145">
        <f t="shared" si="8"/>
        <v>0</v>
      </c>
    </row>
    <row r="74" spans="2:25" ht="25.5">
      <c r="B74" s="31" t="s">
        <v>125</v>
      </c>
      <c r="C74" s="36" t="s">
        <v>163</v>
      </c>
      <c r="D74" s="40" t="s">
        <v>19</v>
      </c>
      <c r="E74" s="257"/>
      <c r="F74" s="145">
        <f t="shared" si="9"/>
        <v>7.2</v>
      </c>
      <c r="G74" s="145"/>
      <c r="H74" s="145"/>
      <c r="I74" s="145">
        <f>I75</f>
        <v>7.2</v>
      </c>
      <c r="J74" s="145"/>
      <c r="K74" s="145">
        <f t="shared" si="10"/>
        <v>0</v>
      </c>
      <c r="L74" s="145"/>
      <c r="M74" s="145"/>
      <c r="N74" s="145">
        <f>N75</f>
        <v>0</v>
      </c>
      <c r="O74" s="145"/>
      <c r="P74" s="145">
        <f t="shared" si="2"/>
        <v>0</v>
      </c>
      <c r="Q74" s="145"/>
      <c r="R74" s="145"/>
      <c r="S74" s="145">
        <f t="shared" si="13"/>
        <v>0</v>
      </c>
      <c r="T74" s="145"/>
      <c r="U74" s="145">
        <f t="shared" si="4"/>
        <v>7.2</v>
      </c>
      <c r="V74" s="145">
        <f t="shared" si="5"/>
        <v>0</v>
      </c>
      <c r="W74" s="145">
        <f t="shared" si="6"/>
        <v>0</v>
      </c>
      <c r="X74" s="145">
        <f t="shared" si="7"/>
        <v>7.2</v>
      </c>
      <c r="Y74" s="145">
        <f t="shared" si="8"/>
        <v>0</v>
      </c>
    </row>
    <row r="75" spans="2:25" ht="12.75">
      <c r="B75" s="68" t="s">
        <v>65</v>
      </c>
      <c r="C75" s="36" t="s">
        <v>163</v>
      </c>
      <c r="D75" s="40" t="s">
        <v>19</v>
      </c>
      <c r="E75" s="257">
        <v>1004</v>
      </c>
      <c r="F75" s="145">
        <f t="shared" si="9"/>
        <v>7.2</v>
      </c>
      <c r="G75" s="145"/>
      <c r="H75" s="145"/>
      <c r="I75" s="145">
        <v>7.2</v>
      </c>
      <c r="J75" s="145"/>
      <c r="K75" s="145">
        <f t="shared" si="10"/>
        <v>0</v>
      </c>
      <c r="L75" s="145"/>
      <c r="M75" s="145"/>
      <c r="N75" s="145">
        <v>0</v>
      </c>
      <c r="O75" s="145"/>
      <c r="P75" s="145">
        <f t="shared" si="2"/>
        <v>0</v>
      </c>
      <c r="Q75" s="145"/>
      <c r="R75" s="145"/>
      <c r="S75" s="145">
        <f t="shared" si="13"/>
        <v>0</v>
      </c>
      <c r="T75" s="145"/>
      <c r="U75" s="145">
        <f t="shared" si="4"/>
        <v>7.2</v>
      </c>
      <c r="V75" s="145">
        <f t="shared" si="5"/>
        <v>0</v>
      </c>
      <c r="W75" s="145">
        <f t="shared" si="6"/>
        <v>0</v>
      </c>
      <c r="X75" s="145">
        <f t="shared" si="7"/>
        <v>7.2</v>
      </c>
      <c r="Y75" s="145">
        <f t="shared" si="8"/>
        <v>0</v>
      </c>
    </row>
    <row r="76" spans="2:25" ht="63.75">
      <c r="B76" s="299" t="s">
        <v>97</v>
      </c>
      <c r="C76" s="36" t="s">
        <v>164</v>
      </c>
      <c r="D76" s="65"/>
      <c r="E76" s="257"/>
      <c r="F76" s="145">
        <f t="shared" si="9"/>
        <v>3276.5</v>
      </c>
      <c r="G76" s="145"/>
      <c r="H76" s="145"/>
      <c r="I76" s="145">
        <f>I77</f>
        <v>3276.5</v>
      </c>
      <c r="J76" s="145"/>
      <c r="K76" s="145">
        <f t="shared" si="10"/>
        <v>2985.6</v>
      </c>
      <c r="L76" s="145"/>
      <c r="M76" s="145"/>
      <c r="N76" s="145">
        <f>N77</f>
        <v>2985.6</v>
      </c>
      <c r="O76" s="145"/>
      <c r="P76" s="145">
        <f t="shared" si="2"/>
        <v>91.12162368380893</v>
      </c>
      <c r="Q76" s="145"/>
      <c r="R76" s="145"/>
      <c r="S76" s="145">
        <f t="shared" si="13"/>
        <v>91.12162368380893</v>
      </c>
      <c r="T76" s="145"/>
      <c r="U76" s="145">
        <f t="shared" si="4"/>
        <v>290.9000000000001</v>
      </c>
      <c r="V76" s="145">
        <f t="shared" si="5"/>
        <v>0</v>
      </c>
      <c r="W76" s="145">
        <f t="shared" si="6"/>
        <v>0</v>
      </c>
      <c r="X76" s="145">
        <f t="shared" si="7"/>
        <v>290.9000000000001</v>
      </c>
      <c r="Y76" s="145">
        <f t="shared" si="8"/>
        <v>0</v>
      </c>
    </row>
    <row r="77" spans="2:25" ht="25.5">
      <c r="B77" s="31" t="s">
        <v>125</v>
      </c>
      <c r="C77" s="36" t="s">
        <v>164</v>
      </c>
      <c r="D77" s="40" t="s">
        <v>19</v>
      </c>
      <c r="E77" s="257"/>
      <c r="F77" s="145">
        <f t="shared" si="9"/>
        <v>3276.5</v>
      </c>
      <c r="G77" s="145"/>
      <c r="H77" s="145"/>
      <c r="I77" s="145">
        <f>I78</f>
        <v>3276.5</v>
      </c>
      <c r="J77" s="145"/>
      <c r="K77" s="145">
        <f t="shared" si="10"/>
        <v>2985.6</v>
      </c>
      <c r="L77" s="145"/>
      <c r="M77" s="145"/>
      <c r="N77" s="145">
        <f>N78</f>
        <v>2985.6</v>
      </c>
      <c r="O77" s="145"/>
      <c r="P77" s="145">
        <f aca="true" t="shared" si="14" ref="P77:P140">K77/F77*100</f>
        <v>91.12162368380893</v>
      </c>
      <c r="Q77" s="145"/>
      <c r="R77" s="145"/>
      <c r="S77" s="145">
        <f t="shared" si="13"/>
        <v>91.12162368380893</v>
      </c>
      <c r="T77" s="145"/>
      <c r="U77" s="145">
        <f aca="true" t="shared" si="15" ref="U77:U140">F77-K77</f>
        <v>290.9000000000001</v>
      </c>
      <c r="V77" s="145">
        <f aca="true" t="shared" si="16" ref="V77:V140">G77-L77</f>
        <v>0</v>
      </c>
      <c r="W77" s="145">
        <f aca="true" t="shared" si="17" ref="W77:W140">H77-M77</f>
        <v>0</v>
      </c>
      <c r="X77" s="145">
        <f aca="true" t="shared" si="18" ref="X77:X140">I77-N77</f>
        <v>290.9000000000001</v>
      </c>
      <c r="Y77" s="145">
        <f aca="true" t="shared" si="19" ref="Y77:Y140">J77-O77</f>
        <v>0</v>
      </c>
    </row>
    <row r="78" spans="2:25" ht="12.75">
      <c r="B78" s="68" t="s">
        <v>65</v>
      </c>
      <c r="C78" s="36" t="s">
        <v>164</v>
      </c>
      <c r="D78" s="40" t="s">
        <v>19</v>
      </c>
      <c r="E78" s="257">
        <v>1004</v>
      </c>
      <c r="F78" s="145">
        <f t="shared" si="9"/>
        <v>3276.5</v>
      </c>
      <c r="G78" s="145"/>
      <c r="H78" s="145"/>
      <c r="I78" s="145">
        <v>3276.5</v>
      </c>
      <c r="J78" s="145"/>
      <c r="K78" s="145">
        <f t="shared" si="10"/>
        <v>2985.6</v>
      </c>
      <c r="L78" s="145"/>
      <c r="M78" s="145"/>
      <c r="N78" s="145">
        <v>2985.6</v>
      </c>
      <c r="O78" s="145"/>
      <c r="P78" s="145">
        <f t="shared" si="14"/>
        <v>91.12162368380893</v>
      </c>
      <c r="Q78" s="145"/>
      <c r="R78" s="145"/>
      <c r="S78" s="145">
        <f t="shared" si="13"/>
        <v>91.12162368380893</v>
      </c>
      <c r="T78" s="145"/>
      <c r="U78" s="145">
        <f t="shared" si="15"/>
        <v>290.9000000000001</v>
      </c>
      <c r="V78" s="145">
        <f t="shared" si="16"/>
        <v>0</v>
      </c>
      <c r="W78" s="145">
        <f t="shared" si="17"/>
        <v>0</v>
      </c>
      <c r="X78" s="145">
        <f t="shared" si="18"/>
        <v>290.9000000000001</v>
      </c>
      <c r="Y78" s="145">
        <f t="shared" si="19"/>
        <v>0</v>
      </c>
    </row>
    <row r="79" spans="2:25" ht="63.75">
      <c r="B79" s="299" t="s">
        <v>98</v>
      </c>
      <c r="C79" s="53" t="s">
        <v>165</v>
      </c>
      <c r="D79" s="71"/>
      <c r="E79" s="257"/>
      <c r="F79" s="145">
        <f t="shared" si="9"/>
        <v>50</v>
      </c>
      <c r="G79" s="145"/>
      <c r="H79" s="145"/>
      <c r="I79" s="145">
        <f>I80</f>
        <v>50</v>
      </c>
      <c r="J79" s="145"/>
      <c r="K79" s="145">
        <f t="shared" si="10"/>
        <v>0</v>
      </c>
      <c r="L79" s="145"/>
      <c r="M79" s="145"/>
      <c r="N79" s="145">
        <f>N80</f>
        <v>0</v>
      </c>
      <c r="O79" s="145"/>
      <c r="P79" s="145">
        <f t="shared" si="14"/>
        <v>0</v>
      </c>
      <c r="Q79" s="145"/>
      <c r="R79" s="145"/>
      <c r="S79" s="145">
        <f t="shared" si="13"/>
        <v>0</v>
      </c>
      <c r="T79" s="145"/>
      <c r="U79" s="145">
        <f t="shared" si="15"/>
        <v>50</v>
      </c>
      <c r="V79" s="145">
        <f t="shared" si="16"/>
        <v>0</v>
      </c>
      <c r="W79" s="145">
        <f t="shared" si="17"/>
        <v>0</v>
      </c>
      <c r="X79" s="145">
        <f t="shared" si="18"/>
        <v>50</v>
      </c>
      <c r="Y79" s="145">
        <f t="shared" si="19"/>
        <v>0</v>
      </c>
    </row>
    <row r="80" spans="2:25" ht="25.5">
      <c r="B80" s="31" t="s">
        <v>125</v>
      </c>
      <c r="C80" s="53" t="s">
        <v>165</v>
      </c>
      <c r="D80" s="40" t="s">
        <v>19</v>
      </c>
      <c r="E80" s="257"/>
      <c r="F80" s="145">
        <f t="shared" si="9"/>
        <v>50</v>
      </c>
      <c r="G80" s="145"/>
      <c r="H80" s="145"/>
      <c r="I80" s="145">
        <f>I81</f>
        <v>50</v>
      </c>
      <c r="J80" s="145"/>
      <c r="K80" s="145">
        <f t="shared" si="10"/>
        <v>0</v>
      </c>
      <c r="L80" s="145"/>
      <c r="M80" s="145"/>
      <c r="N80" s="145">
        <f>N81</f>
        <v>0</v>
      </c>
      <c r="O80" s="145"/>
      <c r="P80" s="145">
        <f t="shared" si="14"/>
        <v>0</v>
      </c>
      <c r="Q80" s="145"/>
      <c r="R80" s="145"/>
      <c r="S80" s="145">
        <f t="shared" si="13"/>
        <v>0</v>
      </c>
      <c r="T80" s="145"/>
      <c r="U80" s="145">
        <f t="shared" si="15"/>
        <v>50</v>
      </c>
      <c r="V80" s="145">
        <f t="shared" si="16"/>
        <v>0</v>
      </c>
      <c r="W80" s="145">
        <f t="shared" si="17"/>
        <v>0</v>
      </c>
      <c r="X80" s="145">
        <f t="shared" si="18"/>
        <v>50</v>
      </c>
      <c r="Y80" s="145">
        <f t="shared" si="19"/>
        <v>0</v>
      </c>
    </row>
    <row r="81" spans="2:25" ht="12.75">
      <c r="B81" s="68" t="s">
        <v>65</v>
      </c>
      <c r="C81" s="53" t="s">
        <v>165</v>
      </c>
      <c r="D81" s="40" t="s">
        <v>19</v>
      </c>
      <c r="E81" s="257">
        <v>1004</v>
      </c>
      <c r="F81" s="145">
        <f t="shared" si="9"/>
        <v>50</v>
      </c>
      <c r="G81" s="145"/>
      <c r="H81" s="145"/>
      <c r="I81" s="145">
        <v>50</v>
      </c>
      <c r="J81" s="145"/>
      <c r="K81" s="145">
        <f t="shared" si="10"/>
        <v>0</v>
      </c>
      <c r="L81" s="145"/>
      <c r="M81" s="145"/>
      <c r="N81" s="145">
        <v>0</v>
      </c>
      <c r="O81" s="145"/>
      <c r="P81" s="145">
        <f t="shared" si="14"/>
        <v>0</v>
      </c>
      <c r="Q81" s="145"/>
      <c r="R81" s="145"/>
      <c r="S81" s="145">
        <f t="shared" si="13"/>
        <v>0</v>
      </c>
      <c r="T81" s="145"/>
      <c r="U81" s="145">
        <f t="shared" si="15"/>
        <v>50</v>
      </c>
      <c r="V81" s="145">
        <f t="shared" si="16"/>
        <v>0</v>
      </c>
      <c r="W81" s="145">
        <f t="shared" si="17"/>
        <v>0</v>
      </c>
      <c r="X81" s="145">
        <f t="shared" si="18"/>
        <v>50</v>
      </c>
      <c r="Y81" s="145">
        <f t="shared" si="19"/>
        <v>0</v>
      </c>
    </row>
    <row r="82" spans="2:25" ht="63.75">
      <c r="B82" s="303" t="s">
        <v>610</v>
      </c>
      <c r="C82" s="123" t="s">
        <v>609</v>
      </c>
      <c r="D82" s="40"/>
      <c r="E82" s="257"/>
      <c r="F82" s="145">
        <f t="shared" si="9"/>
        <v>2550</v>
      </c>
      <c r="G82" s="145"/>
      <c r="H82" s="145"/>
      <c r="I82" s="145">
        <f>I83+I86</f>
        <v>2550</v>
      </c>
      <c r="J82" s="145"/>
      <c r="K82" s="145">
        <f t="shared" si="10"/>
        <v>2550</v>
      </c>
      <c r="L82" s="145"/>
      <c r="M82" s="145"/>
      <c r="N82" s="145">
        <f>N83+N86</f>
        <v>2550</v>
      </c>
      <c r="O82" s="145"/>
      <c r="P82" s="145">
        <f t="shared" si="14"/>
        <v>100</v>
      </c>
      <c r="Q82" s="145"/>
      <c r="R82" s="145"/>
      <c r="S82" s="145">
        <f t="shared" si="13"/>
        <v>100</v>
      </c>
      <c r="T82" s="145"/>
      <c r="U82" s="145">
        <f t="shared" si="15"/>
        <v>0</v>
      </c>
      <c r="V82" s="145">
        <f t="shared" si="16"/>
        <v>0</v>
      </c>
      <c r="W82" s="145">
        <f t="shared" si="17"/>
        <v>0</v>
      </c>
      <c r="X82" s="145">
        <f t="shared" si="18"/>
        <v>0</v>
      </c>
      <c r="Y82" s="145">
        <f t="shared" si="19"/>
        <v>0</v>
      </c>
    </row>
    <row r="83" spans="2:25" ht="12.75">
      <c r="B83" s="303" t="s">
        <v>444</v>
      </c>
      <c r="C83" s="123" t="s">
        <v>609</v>
      </c>
      <c r="D83" s="40" t="s">
        <v>137</v>
      </c>
      <c r="E83" s="257"/>
      <c r="F83" s="145">
        <f t="shared" si="9"/>
        <v>800</v>
      </c>
      <c r="G83" s="145"/>
      <c r="H83" s="145"/>
      <c r="I83" s="145">
        <f>I84+I85</f>
        <v>800</v>
      </c>
      <c r="J83" s="145"/>
      <c r="K83" s="145">
        <f t="shared" si="10"/>
        <v>800</v>
      </c>
      <c r="L83" s="145"/>
      <c r="M83" s="145"/>
      <c r="N83" s="145">
        <f>N84+N85</f>
        <v>800</v>
      </c>
      <c r="O83" s="145"/>
      <c r="P83" s="145">
        <f t="shared" si="14"/>
        <v>100</v>
      </c>
      <c r="Q83" s="145"/>
      <c r="R83" s="145"/>
      <c r="S83" s="145">
        <f t="shared" si="13"/>
        <v>100</v>
      </c>
      <c r="T83" s="145"/>
      <c r="U83" s="145">
        <f t="shared" si="15"/>
        <v>0</v>
      </c>
      <c r="V83" s="145">
        <f t="shared" si="16"/>
        <v>0</v>
      </c>
      <c r="W83" s="145">
        <f t="shared" si="17"/>
        <v>0</v>
      </c>
      <c r="X83" s="145">
        <f t="shared" si="18"/>
        <v>0</v>
      </c>
      <c r="Y83" s="145">
        <f t="shared" si="19"/>
        <v>0</v>
      </c>
    </row>
    <row r="84" spans="2:25" ht="12.75">
      <c r="B84" s="303" t="s">
        <v>594</v>
      </c>
      <c r="C84" s="123" t="s">
        <v>609</v>
      </c>
      <c r="D84" s="40" t="s">
        <v>137</v>
      </c>
      <c r="E84" s="256" t="s">
        <v>592</v>
      </c>
      <c r="F84" s="145">
        <f t="shared" si="9"/>
        <v>200</v>
      </c>
      <c r="G84" s="145"/>
      <c r="H84" s="145"/>
      <c r="I84" s="145">
        <v>200</v>
      </c>
      <c r="J84" s="145"/>
      <c r="K84" s="145">
        <f t="shared" si="10"/>
        <v>200</v>
      </c>
      <c r="L84" s="145"/>
      <c r="M84" s="145"/>
      <c r="N84" s="145">
        <v>200</v>
      </c>
      <c r="O84" s="145"/>
      <c r="P84" s="145">
        <f t="shared" si="14"/>
        <v>100</v>
      </c>
      <c r="Q84" s="145"/>
      <c r="R84" s="145"/>
      <c r="S84" s="145">
        <f t="shared" si="13"/>
        <v>100</v>
      </c>
      <c r="T84" s="145"/>
      <c r="U84" s="145">
        <f t="shared" si="15"/>
        <v>0</v>
      </c>
      <c r="V84" s="145">
        <f t="shared" si="16"/>
        <v>0</v>
      </c>
      <c r="W84" s="145">
        <f t="shared" si="17"/>
        <v>0</v>
      </c>
      <c r="X84" s="145">
        <f t="shared" si="18"/>
        <v>0</v>
      </c>
      <c r="Y84" s="145">
        <f t="shared" si="19"/>
        <v>0</v>
      </c>
    </row>
    <row r="85" spans="2:25" ht="12.75">
      <c r="B85" s="303" t="s">
        <v>349</v>
      </c>
      <c r="C85" s="123" t="s">
        <v>609</v>
      </c>
      <c r="D85" s="40" t="s">
        <v>137</v>
      </c>
      <c r="E85" s="256" t="s">
        <v>350</v>
      </c>
      <c r="F85" s="145">
        <f aca="true" t="shared" si="20" ref="F85:F140">H85+I85+J85+G85</f>
        <v>600</v>
      </c>
      <c r="G85" s="145"/>
      <c r="H85" s="145"/>
      <c r="I85" s="145">
        <v>600</v>
      </c>
      <c r="J85" s="145"/>
      <c r="K85" s="145">
        <f aca="true" t="shared" si="21" ref="K85:K148">M85+N85+O85+L85</f>
        <v>600</v>
      </c>
      <c r="L85" s="145"/>
      <c r="M85" s="145"/>
      <c r="N85" s="145">
        <v>600</v>
      </c>
      <c r="O85" s="145"/>
      <c r="P85" s="145">
        <f t="shared" si="14"/>
        <v>100</v>
      </c>
      <c r="Q85" s="145"/>
      <c r="R85" s="145"/>
      <c r="S85" s="145">
        <f t="shared" si="13"/>
        <v>100</v>
      </c>
      <c r="T85" s="145"/>
      <c r="U85" s="145">
        <f t="shared" si="15"/>
        <v>0</v>
      </c>
      <c r="V85" s="145">
        <f t="shared" si="16"/>
        <v>0</v>
      </c>
      <c r="W85" s="145">
        <f t="shared" si="17"/>
        <v>0</v>
      </c>
      <c r="X85" s="145">
        <f t="shared" si="18"/>
        <v>0</v>
      </c>
      <c r="Y85" s="145">
        <f t="shared" si="19"/>
        <v>0</v>
      </c>
    </row>
    <row r="86" spans="2:25" ht="38.25">
      <c r="B86" s="13" t="s">
        <v>140</v>
      </c>
      <c r="C86" s="123" t="s">
        <v>609</v>
      </c>
      <c r="D86" s="40" t="s">
        <v>141</v>
      </c>
      <c r="E86" s="257"/>
      <c r="F86" s="145">
        <f t="shared" si="20"/>
        <v>1750</v>
      </c>
      <c r="G86" s="145"/>
      <c r="H86" s="145"/>
      <c r="I86" s="145">
        <f>I87+I88</f>
        <v>1750</v>
      </c>
      <c r="J86" s="145"/>
      <c r="K86" s="145">
        <f t="shared" si="21"/>
        <v>1750</v>
      </c>
      <c r="L86" s="145"/>
      <c r="M86" s="145"/>
      <c r="N86" s="145">
        <f>N87+N88</f>
        <v>1750</v>
      </c>
      <c r="O86" s="145"/>
      <c r="P86" s="145">
        <f t="shared" si="14"/>
        <v>100</v>
      </c>
      <c r="Q86" s="145"/>
      <c r="R86" s="145"/>
      <c r="S86" s="145">
        <f t="shared" si="13"/>
        <v>100</v>
      </c>
      <c r="T86" s="145"/>
      <c r="U86" s="145">
        <f t="shared" si="15"/>
        <v>0</v>
      </c>
      <c r="V86" s="145">
        <f t="shared" si="16"/>
        <v>0</v>
      </c>
      <c r="W86" s="145">
        <f t="shared" si="17"/>
        <v>0</v>
      </c>
      <c r="X86" s="145">
        <f t="shared" si="18"/>
        <v>0</v>
      </c>
      <c r="Y86" s="145">
        <f t="shared" si="19"/>
        <v>0</v>
      </c>
    </row>
    <row r="87" spans="2:25" ht="12.75">
      <c r="B87" s="13" t="s">
        <v>359</v>
      </c>
      <c r="C87" s="123" t="s">
        <v>609</v>
      </c>
      <c r="D87" s="40" t="s">
        <v>141</v>
      </c>
      <c r="E87" s="256" t="s">
        <v>286</v>
      </c>
      <c r="F87" s="145">
        <f t="shared" si="20"/>
        <v>100</v>
      </c>
      <c r="G87" s="145"/>
      <c r="H87" s="145"/>
      <c r="I87" s="145">
        <v>100</v>
      </c>
      <c r="J87" s="145"/>
      <c r="K87" s="145">
        <f t="shared" si="21"/>
        <v>100</v>
      </c>
      <c r="L87" s="145"/>
      <c r="M87" s="145"/>
      <c r="N87" s="145">
        <v>100</v>
      </c>
      <c r="O87" s="145"/>
      <c r="P87" s="145">
        <f t="shared" si="14"/>
        <v>100</v>
      </c>
      <c r="Q87" s="145"/>
      <c r="R87" s="145"/>
      <c r="S87" s="145">
        <f t="shared" si="13"/>
        <v>100</v>
      </c>
      <c r="T87" s="145"/>
      <c r="U87" s="145">
        <f t="shared" si="15"/>
        <v>0</v>
      </c>
      <c r="V87" s="145">
        <f t="shared" si="16"/>
        <v>0</v>
      </c>
      <c r="W87" s="145">
        <f t="shared" si="17"/>
        <v>0</v>
      </c>
      <c r="X87" s="145">
        <f t="shared" si="18"/>
        <v>0</v>
      </c>
      <c r="Y87" s="145">
        <f t="shared" si="19"/>
        <v>0</v>
      </c>
    </row>
    <row r="88" spans="2:25" ht="12.75">
      <c r="B88" s="13" t="s">
        <v>360</v>
      </c>
      <c r="C88" s="123" t="s">
        <v>609</v>
      </c>
      <c r="D88" s="40" t="s">
        <v>141</v>
      </c>
      <c r="E88" s="256" t="s">
        <v>300</v>
      </c>
      <c r="F88" s="145">
        <f t="shared" si="20"/>
        <v>1650</v>
      </c>
      <c r="G88" s="145"/>
      <c r="H88" s="145"/>
      <c r="I88" s="145">
        <v>1650</v>
      </c>
      <c r="J88" s="145"/>
      <c r="K88" s="145">
        <f t="shared" si="21"/>
        <v>1650</v>
      </c>
      <c r="L88" s="145"/>
      <c r="M88" s="145"/>
      <c r="N88" s="145">
        <v>1650</v>
      </c>
      <c r="O88" s="145"/>
      <c r="P88" s="145">
        <f t="shared" si="14"/>
        <v>100</v>
      </c>
      <c r="Q88" s="145"/>
      <c r="R88" s="145"/>
      <c r="S88" s="145">
        <f t="shared" si="13"/>
        <v>100</v>
      </c>
      <c r="T88" s="145"/>
      <c r="U88" s="145">
        <f t="shared" si="15"/>
        <v>0</v>
      </c>
      <c r="V88" s="145">
        <f t="shared" si="16"/>
        <v>0</v>
      </c>
      <c r="W88" s="145">
        <f t="shared" si="17"/>
        <v>0</v>
      </c>
      <c r="X88" s="145">
        <f t="shared" si="18"/>
        <v>0</v>
      </c>
      <c r="Y88" s="145">
        <f t="shared" si="19"/>
        <v>0</v>
      </c>
    </row>
    <row r="89" spans="2:25" ht="38.25">
      <c r="B89" s="299" t="s">
        <v>99</v>
      </c>
      <c r="C89" s="36" t="s">
        <v>262</v>
      </c>
      <c r="D89" s="40"/>
      <c r="E89" s="256"/>
      <c r="F89" s="145">
        <f t="shared" si="20"/>
        <v>34.2</v>
      </c>
      <c r="G89" s="145"/>
      <c r="H89" s="145">
        <f>H90</f>
        <v>34.2</v>
      </c>
      <c r="I89" s="145"/>
      <c r="J89" s="145"/>
      <c r="K89" s="145">
        <f t="shared" si="21"/>
        <v>34.2</v>
      </c>
      <c r="L89" s="145"/>
      <c r="M89" s="145">
        <f>M90</f>
        <v>34.2</v>
      </c>
      <c r="N89" s="145"/>
      <c r="O89" s="145"/>
      <c r="P89" s="145">
        <f t="shared" si="14"/>
        <v>100</v>
      </c>
      <c r="Q89" s="145"/>
      <c r="R89" s="145">
        <f aca="true" t="shared" si="22" ref="R89:R140">M89/H89*100</f>
        <v>100</v>
      </c>
      <c r="S89" s="145"/>
      <c r="T89" s="145"/>
      <c r="U89" s="145">
        <f t="shared" si="15"/>
        <v>0</v>
      </c>
      <c r="V89" s="145">
        <f t="shared" si="16"/>
        <v>0</v>
      </c>
      <c r="W89" s="145">
        <f t="shared" si="17"/>
        <v>0</v>
      </c>
      <c r="X89" s="145">
        <f t="shared" si="18"/>
        <v>0</v>
      </c>
      <c r="Y89" s="145">
        <f t="shared" si="19"/>
        <v>0</v>
      </c>
    </row>
    <row r="90" spans="2:25" ht="25.5">
      <c r="B90" s="41" t="s">
        <v>467</v>
      </c>
      <c r="C90" s="36" t="s">
        <v>262</v>
      </c>
      <c r="D90" s="40" t="s">
        <v>381</v>
      </c>
      <c r="E90" s="256"/>
      <c r="F90" s="145">
        <f t="shared" si="20"/>
        <v>34.2</v>
      </c>
      <c r="G90" s="145"/>
      <c r="H90" s="145">
        <f>H91</f>
        <v>34.2</v>
      </c>
      <c r="I90" s="145"/>
      <c r="J90" s="145"/>
      <c r="K90" s="145">
        <f t="shared" si="21"/>
        <v>34.2</v>
      </c>
      <c r="L90" s="145"/>
      <c r="M90" s="145">
        <f>M91</f>
        <v>34.2</v>
      </c>
      <c r="N90" s="145"/>
      <c r="O90" s="145"/>
      <c r="P90" s="145">
        <f t="shared" si="14"/>
        <v>100</v>
      </c>
      <c r="Q90" s="145"/>
      <c r="R90" s="145">
        <f t="shared" si="22"/>
        <v>100</v>
      </c>
      <c r="S90" s="145"/>
      <c r="T90" s="145"/>
      <c r="U90" s="145">
        <f t="shared" si="15"/>
        <v>0</v>
      </c>
      <c r="V90" s="145">
        <f t="shared" si="16"/>
        <v>0</v>
      </c>
      <c r="W90" s="145">
        <f t="shared" si="17"/>
        <v>0</v>
      </c>
      <c r="X90" s="145">
        <f t="shared" si="18"/>
        <v>0</v>
      </c>
      <c r="Y90" s="145">
        <f t="shared" si="19"/>
        <v>0</v>
      </c>
    </row>
    <row r="91" spans="2:25" ht="13.5" customHeight="1">
      <c r="B91" s="31" t="s">
        <v>58</v>
      </c>
      <c r="C91" s="36" t="s">
        <v>262</v>
      </c>
      <c r="D91" s="40" t="s">
        <v>381</v>
      </c>
      <c r="E91" s="256" t="s">
        <v>280</v>
      </c>
      <c r="F91" s="145">
        <f t="shared" si="20"/>
        <v>34.2</v>
      </c>
      <c r="G91" s="145"/>
      <c r="H91" s="145">
        <v>34.2</v>
      </c>
      <c r="I91" s="145"/>
      <c r="J91" s="145"/>
      <c r="K91" s="145">
        <f t="shared" si="21"/>
        <v>34.2</v>
      </c>
      <c r="L91" s="145"/>
      <c r="M91" s="145">
        <v>34.2</v>
      </c>
      <c r="N91" s="145"/>
      <c r="O91" s="145"/>
      <c r="P91" s="145">
        <f t="shared" si="14"/>
        <v>100</v>
      </c>
      <c r="Q91" s="145"/>
      <c r="R91" s="145">
        <f t="shared" si="22"/>
        <v>100</v>
      </c>
      <c r="S91" s="145"/>
      <c r="T91" s="145"/>
      <c r="U91" s="145">
        <f t="shared" si="15"/>
        <v>0</v>
      </c>
      <c r="V91" s="145">
        <f t="shared" si="16"/>
        <v>0</v>
      </c>
      <c r="W91" s="145">
        <f t="shared" si="17"/>
        <v>0</v>
      </c>
      <c r="X91" s="145">
        <f t="shared" si="18"/>
        <v>0</v>
      </c>
      <c r="Y91" s="145">
        <f t="shared" si="19"/>
        <v>0</v>
      </c>
    </row>
    <row r="92" spans="2:25" ht="25.5">
      <c r="B92" s="299" t="s">
        <v>101</v>
      </c>
      <c r="C92" s="36" t="s">
        <v>264</v>
      </c>
      <c r="D92" s="40"/>
      <c r="E92" s="256"/>
      <c r="F92" s="145">
        <f t="shared" si="20"/>
        <v>428</v>
      </c>
      <c r="G92" s="145"/>
      <c r="H92" s="145">
        <f>H93</f>
        <v>428</v>
      </c>
      <c r="I92" s="145"/>
      <c r="J92" s="145"/>
      <c r="K92" s="145">
        <f t="shared" si="21"/>
        <v>428</v>
      </c>
      <c r="L92" s="145"/>
      <c r="M92" s="145">
        <f>M93</f>
        <v>428</v>
      </c>
      <c r="N92" s="145"/>
      <c r="O92" s="145"/>
      <c r="P92" s="145">
        <f t="shared" si="14"/>
        <v>100</v>
      </c>
      <c r="Q92" s="145"/>
      <c r="R92" s="145">
        <f t="shared" si="22"/>
        <v>100</v>
      </c>
      <c r="S92" s="145"/>
      <c r="T92" s="145"/>
      <c r="U92" s="145">
        <f t="shared" si="15"/>
        <v>0</v>
      </c>
      <c r="V92" s="145">
        <f t="shared" si="16"/>
        <v>0</v>
      </c>
      <c r="W92" s="145">
        <f t="shared" si="17"/>
        <v>0</v>
      </c>
      <c r="X92" s="145">
        <f t="shared" si="18"/>
        <v>0</v>
      </c>
      <c r="Y92" s="145">
        <f t="shared" si="19"/>
        <v>0</v>
      </c>
    </row>
    <row r="93" spans="2:25" ht="12.75">
      <c r="B93" s="60" t="s">
        <v>297</v>
      </c>
      <c r="C93" s="36" t="s">
        <v>264</v>
      </c>
      <c r="D93" s="40" t="s">
        <v>66</v>
      </c>
      <c r="E93" s="256"/>
      <c r="F93" s="145">
        <f t="shared" si="20"/>
        <v>428</v>
      </c>
      <c r="G93" s="145"/>
      <c r="H93" s="145">
        <f>H94</f>
        <v>428</v>
      </c>
      <c r="I93" s="145"/>
      <c r="J93" s="145"/>
      <c r="K93" s="145">
        <f t="shared" si="21"/>
        <v>428</v>
      </c>
      <c r="L93" s="145"/>
      <c r="M93" s="145">
        <f>M94</f>
        <v>428</v>
      </c>
      <c r="N93" s="145"/>
      <c r="O93" s="145"/>
      <c r="P93" s="145">
        <f t="shared" si="14"/>
        <v>100</v>
      </c>
      <c r="Q93" s="145"/>
      <c r="R93" s="145">
        <f t="shared" si="22"/>
        <v>100</v>
      </c>
      <c r="S93" s="145"/>
      <c r="T93" s="145"/>
      <c r="U93" s="145">
        <f t="shared" si="15"/>
        <v>0</v>
      </c>
      <c r="V93" s="145">
        <f t="shared" si="16"/>
        <v>0</v>
      </c>
      <c r="W93" s="145">
        <f t="shared" si="17"/>
        <v>0</v>
      </c>
      <c r="X93" s="145">
        <f t="shared" si="18"/>
        <v>0</v>
      </c>
      <c r="Y93" s="145">
        <f t="shared" si="19"/>
        <v>0</v>
      </c>
    </row>
    <row r="94" spans="2:25" ht="12.75">
      <c r="B94" s="31" t="s">
        <v>272</v>
      </c>
      <c r="C94" s="36" t="s">
        <v>264</v>
      </c>
      <c r="D94" s="40" t="s">
        <v>66</v>
      </c>
      <c r="E94" s="256" t="s">
        <v>271</v>
      </c>
      <c r="F94" s="145">
        <f t="shared" si="20"/>
        <v>428</v>
      </c>
      <c r="G94" s="145"/>
      <c r="H94" s="145">
        <v>428</v>
      </c>
      <c r="I94" s="145"/>
      <c r="J94" s="145"/>
      <c r="K94" s="145">
        <f t="shared" si="21"/>
        <v>428</v>
      </c>
      <c r="L94" s="145"/>
      <c r="M94" s="145">
        <v>428</v>
      </c>
      <c r="N94" s="145"/>
      <c r="O94" s="145"/>
      <c r="P94" s="145">
        <f t="shared" si="14"/>
        <v>100</v>
      </c>
      <c r="Q94" s="145"/>
      <c r="R94" s="145">
        <f t="shared" si="22"/>
        <v>100</v>
      </c>
      <c r="S94" s="145"/>
      <c r="T94" s="145"/>
      <c r="U94" s="145">
        <f t="shared" si="15"/>
        <v>0</v>
      </c>
      <c r="V94" s="145">
        <f t="shared" si="16"/>
        <v>0</v>
      </c>
      <c r="W94" s="145">
        <f t="shared" si="17"/>
        <v>0</v>
      </c>
      <c r="X94" s="145">
        <f t="shared" si="18"/>
        <v>0</v>
      </c>
      <c r="Y94" s="145">
        <f t="shared" si="19"/>
        <v>0</v>
      </c>
    </row>
    <row r="95" spans="2:25" ht="38.25">
      <c r="B95" s="299" t="s">
        <v>167</v>
      </c>
      <c r="C95" s="36" t="s">
        <v>169</v>
      </c>
      <c r="D95" s="40"/>
      <c r="E95" s="256"/>
      <c r="F95" s="145">
        <f t="shared" si="20"/>
        <v>207.8</v>
      </c>
      <c r="G95" s="145"/>
      <c r="H95" s="145">
        <f>H96</f>
        <v>207.8</v>
      </c>
      <c r="I95" s="145"/>
      <c r="J95" s="145"/>
      <c r="K95" s="145">
        <f t="shared" si="21"/>
        <v>207.8</v>
      </c>
      <c r="L95" s="145"/>
      <c r="M95" s="145">
        <f>M96</f>
        <v>207.8</v>
      </c>
      <c r="N95" s="145"/>
      <c r="O95" s="145"/>
      <c r="P95" s="145">
        <f t="shared" si="14"/>
        <v>100</v>
      </c>
      <c r="Q95" s="145"/>
      <c r="R95" s="145">
        <f t="shared" si="22"/>
        <v>100</v>
      </c>
      <c r="S95" s="145"/>
      <c r="T95" s="145"/>
      <c r="U95" s="145">
        <f t="shared" si="15"/>
        <v>0</v>
      </c>
      <c r="V95" s="145">
        <f t="shared" si="16"/>
        <v>0</v>
      </c>
      <c r="W95" s="145">
        <f t="shared" si="17"/>
        <v>0</v>
      </c>
      <c r="X95" s="145">
        <f t="shared" si="18"/>
        <v>0</v>
      </c>
      <c r="Y95" s="145">
        <f t="shared" si="19"/>
        <v>0</v>
      </c>
    </row>
    <row r="96" spans="2:25" ht="25.5">
      <c r="B96" s="41" t="s">
        <v>467</v>
      </c>
      <c r="C96" s="36" t="s">
        <v>169</v>
      </c>
      <c r="D96" s="40" t="s">
        <v>381</v>
      </c>
      <c r="E96" s="256"/>
      <c r="F96" s="145">
        <f t="shared" si="20"/>
        <v>207.8</v>
      </c>
      <c r="G96" s="145"/>
      <c r="H96" s="145">
        <f>H97</f>
        <v>207.8</v>
      </c>
      <c r="I96" s="145"/>
      <c r="J96" s="145"/>
      <c r="K96" s="145">
        <f t="shared" si="21"/>
        <v>207.8</v>
      </c>
      <c r="L96" s="145"/>
      <c r="M96" s="145">
        <f>M97</f>
        <v>207.8</v>
      </c>
      <c r="N96" s="145"/>
      <c r="O96" s="145"/>
      <c r="P96" s="145">
        <f t="shared" si="14"/>
        <v>100</v>
      </c>
      <c r="Q96" s="145"/>
      <c r="R96" s="145">
        <f t="shared" si="22"/>
        <v>100</v>
      </c>
      <c r="S96" s="145"/>
      <c r="T96" s="145"/>
      <c r="U96" s="145">
        <f t="shared" si="15"/>
        <v>0</v>
      </c>
      <c r="V96" s="145">
        <f t="shared" si="16"/>
        <v>0</v>
      </c>
      <c r="W96" s="145">
        <f t="shared" si="17"/>
        <v>0</v>
      </c>
      <c r="X96" s="145">
        <f t="shared" si="18"/>
        <v>0</v>
      </c>
      <c r="Y96" s="145">
        <f t="shared" si="19"/>
        <v>0</v>
      </c>
    </row>
    <row r="97" spans="2:25" ht="12.75">
      <c r="B97" s="31" t="s">
        <v>349</v>
      </c>
      <c r="C97" s="36" t="s">
        <v>169</v>
      </c>
      <c r="D97" s="40" t="s">
        <v>381</v>
      </c>
      <c r="E97" s="256" t="s">
        <v>350</v>
      </c>
      <c r="F97" s="145">
        <f t="shared" si="20"/>
        <v>207.8</v>
      </c>
      <c r="G97" s="145"/>
      <c r="H97" s="145">
        <v>207.8</v>
      </c>
      <c r="I97" s="145"/>
      <c r="J97" s="145"/>
      <c r="K97" s="145">
        <f t="shared" si="21"/>
        <v>207.8</v>
      </c>
      <c r="L97" s="145"/>
      <c r="M97" s="145">
        <v>207.8</v>
      </c>
      <c r="N97" s="145"/>
      <c r="O97" s="145"/>
      <c r="P97" s="145">
        <f t="shared" si="14"/>
        <v>100</v>
      </c>
      <c r="Q97" s="145"/>
      <c r="R97" s="145">
        <f t="shared" si="22"/>
        <v>100</v>
      </c>
      <c r="S97" s="145"/>
      <c r="T97" s="145"/>
      <c r="U97" s="145">
        <f t="shared" si="15"/>
        <v>0</v>
      </c>
      <c r="V97" s="145">
        <f t="shared" si="16"/>
        <v>0</v>
      </c>
      <c r="W97" s="145">
        <f t="shared" si="17"/>
        <v>0</v>
      </c>
      <c r="X97" s="145">
        <f t="shared" si="18"/>
        <v>0</v>
      </c>
      <c r="Y97" s="145">
        <f t="shared" si="19"/>
        <v>0</v>
      </c>
    </row>
    <row r="98" spans="2:25" ht="51">
      <c r="B98" s="299" t="s">
        <v>16</v>
      </c>
      <c r="C98" s="36" t="s">
        <v>498</v>
      </c>
      <c r="D98" s="40"/>
      <c r="E98" s="256"/>
      <c r="F98" s="145">
        <f t="shared" si="20"/>
        <v>173.3</v>
      </c>
      <c r="G98" s="145"/>
      <c r="H98" s="145">
        <f>H99</f>
        <v>173.3</v>
      </c>
      <c r="I98" s="145"/>
      <c r="J98" s="145"/>
      <c r="K98" s="145">
        <f t="shared" si="21"/>
        <v>173.3</v>
      </c>
      <c r="L98" s="145"/>
      <c r="M98" s="145">
        <f>M99</f>
        <v>173.3</v>
      </c>
      <c r="N98" s="145"/>
      <c r="O98" s="145"/>
      <c r="P98" s="145">
        <f t="shared" si="14"/>
        <v>100</v>
      </c>
      <c r="Q98" s="145"/>
      <c r="R98" s="145">
        <f t="shared" si="22"/>
        <v>100</v>
      </c>
      <c r="S98" s="145"/>
      <c r="T98" s="145"/>
      <c r="U98" s="145">
        <f t="shared" si="15"/>
        <v>0</v>
      </c>
      <c r="V98" s="145">
        <f t="shared" si="16"/>
        <v>0</v>
      </c>
      <c r="W98" s="145">
        <f t="shared" si="17"/>
        <v>0</v>
      </c>
      <c r="X98" s="145">
        <f t="shared" si="18"/>
        <v>0</v>
      </c>
      <c r="Y98" s="145">
        <f t="shared" si="19"/>
        <v>0</v>
      </c>
    </row>
    <row r="99" spans="2:25" ht="25.5">
      <c r="B99" s="41" t="s">
        <v>467</v>
      </c>
      <c r="C99" s="36" t="s">
        <v>498</v>
      </c>
      <c r="D99" s="40" t="s">
        <v>381</v>
      </c>
      <c r="E99" s="256"/>
      <c r="F99" s="145">
        <f t="shared" si="20"/>
        <v>173.3</v>
      </c>
      <c r="G99" s="145"/>
      <c r="H99" s="145">
        <f>H100</f>
        <v>173.3</v>
      </c>
      <c r="I99" s="145"/>
      <c r="J99" s="145"/>
      <c r="K99" s="145">
        <f t="shared" si="21"/>
        <v>173.3</v>
      </c>
      <c r="L99" s="145"/>
      <c r="M99" s="145">
        <f>M100</f>
        <v>173.3</v>
      </c>
      <c r="N99" s="145"/>
      <c r="O99" s="145"/>
      <c r="P99" s="145">
        <f t="shared" si="14"/>
        <v>100</v>
      </c>
      <c r="Q99" s="145"/>
      <c r="R99" s="145">
        <f t="shared" si="22"/>
        <v>100</v>
      </c>
      <c r="S99" s="145"/>
      <c r="T99" s="145"/>
      <c r="U99" s="145">
        <f t="shared" si="15"/>
        <v>0</v>
      </c>
      <c r="V99" s="145">
        <f t="shared" si="16"/>
        <v>0</v>
      </c>
      <c r="W99" s="145">
        <f t="shared" si="17"/>
        <v>0</v>
      </c>
      <c r="X99" s="145">
        <f t="shared" si="18"/>
        <v>0</v>
      </c>
      <c r="Y99" s="145">
        <f t="shared" si="19"/>
        <v>0</v>
      </c>
    </row>
    <row r="100" spans="2:25" ht="12.75">
      <c r="B100" s="31" t="s">
        <v>342</v>
      </c>
      <c r="C100" s="36" t="s">
        <v>498</v>
      </c>
      <c r="D100" s="40" t="s">
        <v>381</v>
      </c>
      <c r="E100" s="256" t="s">
        <v>341</v>
      </c>
      <c r="F100" s="145">
        <f t="shared" si="20"/>
        <v>173.3</v>
      </c>
      <c r="G100" s="145"/>
      <c r="H100" s="145">
        <v>173.3</v>
      </c>
      <c r="I100" s="145"/>
      <c r="J100" s="145"/>
      <c r="K100" s="145">
        <f t="shared" si="21"/>
        <v>173.3</v>
      </c>
      <c r="L100" s="145"/>
      <c r="M100" s="145">
        <v>173.3</v>
      </c>
      <c r="N100" s="145"/>
      <c r="O100" s="145"/>
      <c r="P100" s="145">
        <f t="shared" si="14"/>
        <v>100</v>
      </c>
      <c r="Q100" s="145"/>
      <c r="R100" s="145">
        <f t="shared" si="22"/>
        <v>100</v>
      </c>
      <c r="S100" s="145"/>
      <c r="T100" s="145"/>
      <c r="U100" s="145">
        <f t="shared" si="15"/>
        <v>0</v>
      </c>
      <c r="V100" s="145">
        <f t="shared" si="16"/>
        <v>0</v>
      </c>
      <c r="W100" s="145">
        <f t="shared" si="17"/>
        <v>0</v>
      </c>
      <c r="X100" s="145">
        <f t="shared" si="18"/>
        <v>0</v>
      </c>
      <c r="Y100" s="145">
        <f t="shared" si="19"/>
        <v>0</v>
      </c>
    </row>
    <row r="101" spans="2:25" ht="25.5">
      <c r="B101" s="299" t="s">
        <v>172</v>
      </c>
      <c r="C101" s="36" t="s">
        <v>144</v>
      </c>
      <c r="D101" s="40"/>
      <c r="E101" s="256"/>
      <c r="F101" s="145">
        <f t="shared" si="20"/>
        <v>1279.4</v>
      </c>
      <c r="G101" s="145"/>
      <c r="H101" s="145">
        <f>H102</f>
        <v>1279.4</v>
      </c>
      <c r="I101" s="145"/>
      <c r="J101" s="145"/>
      <c r="K101" s="145">
        <f t="shared" si="21"/>
        <v>1279.4</v>
      </c>
      <c r="L101" s="145"/>
      <c r="M101" s="145">
        <f>M102</f>
        <v>1279.4</v>
      </c>
      <c r="N101" s="145"/>
      <c r="O101" s="145"/>
      <c r="P101" s="145">
        <f t="shared" si="14"/>
        <v>100</v>
      </c>
      <c r="Q101" s="145"/>
      <c r="R101" s="145">
        <f t="shared" si="22"/>
        <v>100</v>
      </c>
      <c r="S101" s="145"/>
      <c r="T101" s="145"/>
      <c r="U101" s="145">
        <f t="shared" si="15"/>
        <v>0</v>
      </c>
      <c r="V101" s="145">
        <f t="shared" si="16"/>
        <v>0</v>
      </c>
      <c r="W101" s="145">
        <f t="shared" si="17"/>
        <v>0</v>
      </c>
      <c r="X101" s="145">
        <f t="shared" si="18"/>
        <v>0</v>
      </c>
      <c r="Y101" s="145">
        <f t="shared" si="19"/>
        <v>0</v>
      </c>
    </row>
    <row r="102" spans="2:25" ht="76.5">
      <c r="B102" s="31" t="s">
        <v>466</v>
      </c>
      <c r="C102" s="36" t="s">
        <v>144</v>
      </c>
      <c r="D102" s="40" t="s">
        <v>20</v>
      </c>
      <c r="E102" s="256"/>
      <c r="F102" s="145">
        <f t="shared" si="20"/>
        <v>1279.4</v>
      </c>
      <c r="G102" s="145"/>
      <c r="H102" s="145">
        <f>H103</f>
        <v>1279.4</v>
      </c>
      <c r="I102" s="145"/>
      <c r="J102" s="145"/>
      <c r="K102" s="145">
        <f t="shared" si="21"/>
        <v>1279.4</v>
      </c>
      <c r="L102" s="145"/>
      <c r="M102" s="145">
        <f>M103</f>
        <v>1279.4</v>
      </c>
      <c r="N102" s="145"/>
      <c r="O102" s="145"/>
      <c r="P102" s="145">
        <f t="shared" si="14"/>
        <v>100</v>
      </c>
      <c r="Q102" s="145"/>
      <c r="R102" s="145">
        <f t="shared" si="22"/>
        <v>100</v>
      </c>
      <c r="S102" s="145"/>
      <c r="T102" s="145"/>
      <c r="U102" s="145">
        <f t="shared" si="15"/>
        <v>0</v>
      </c>
      <c r="V102" s="145">
        <f t="shared" si="16"/>
        <v>0</v>
      </c>
      <c r="W102" s="145">
        <f t="shared" si="17"/>
        <v>0</v>
      </c>
      <c r="X102" s="145">
        <f t="shared" si="18"/>
        <v>0</v>
      </c>
      <c r="Y102" s="145">
        <f t="shared" si="19"/>
        <v>0</v>
      </c>
    </row>
    <row r="103" spans="2:25" ht="38.25">
      <c r="B103" s="31" t="s">
        <v>38</v>
      </c>
      <c r="C103" s="36" t="s">
        <v>144</v>
      </c>
      <c r="D103" s="40" t="s">
        <v>20</v>
      </c>
      <c r="E103" s="256" t="s">
        <v>275</v>
      </c>
      <c r="F103" s="145">
        <f t="shared" si="20"/>
        <v>1279.4</v>
      </c>
      <c r="G103" s="145"/>
      <c r="H103" s="145">
        <v>1279.4</v>
      </c>
      <c r="I103" s="145"/>
      <c r="J103" s="145"/>
      <c r="K103" s="145">
        <f t="shared" si="21"/>
        <v>1279.4</v>
      </c>
      <c r="L103" s="145"/>
      <c r="M103" s="145">
        <v>1279.4</v>
      </c>
      <c r="N103" s="145"/>
      <c r="O103" s="145"/>
      <c r="P103" s="145">
        <f t="shared" si="14"/>
        <v>100</v>
      </c>
      <c r="Q103" s="145"/>
      <c r="R103" s="145">
        <f t="shared" si="22"/>
        <v>100</v>
      </c>
      <c r="S103" s="145"/>
      <c r="T103" s="145"/>
      <c r="U103" s="145">
        <f t="shared" si="15"/>
        <v>0</v>
      </c>
      <c r="V103" s="145">
        <f t="shared" si="16"/>
        <v>0</v>
      </c>
      <c r="W103" s="145">
        <f t="shared" si="17"/>
        <v>0</v>
      </c>
      <c r="X103" s="145">
        <f t="shared" si="18"/>
        <v>0</v>
      </c>
      <c r="Y103" s="145">
        <f t="shared" si="19"/>
        <v>0</v>
      </c>
    </row>
    <row r="104" spans="2:25" ht="25.5">
      <c r="B104" s="305" t="s">
        <v>102</v>
      </c>
      <c r="C104" s="87" t="s">
        <v>499</v>
      </c>
      <c r="D104" s="152"/>
      <c r="E104" s="258"/>
      <c r="F104" s="158">
        <f t="shared" si="20"/>
        <v>18814.9</v>
      </c>
      <c r="G104" s="158"/>
      <c r="H104" s="158">
        <f>H105+H109+H113</f>
        <v>18814.9</v>
      </c>
      <c r="I104" s="145"/>
      <c r="J104" s="145"/>
      <c r="K104" s="158">
        <f t="shared" si="21"/>
        <v>18814.1</v>
      </c>
      <c r="L104" s="145"/>
      <c r="M104" s="158">
        <f>M105+M109+M113</f>
        <v>18814.1</v>
      </c>
      <c r="N104" s="145"/>
      <c r="O104" s="145"/>
      <c r="P104" s="145">
        <f t="shared" si="14"/>
        <v>99.995748050747</v>
      </c>
      <c r="Q104" s="145"/>
      <c r="R104" s="145">
        <f t="shared" si="22"/>
        <v>99.995748050747</v>
      </c>
      <c r="S104" s="145"/>
      <c r="T104" s="145"/>
      <c r="U104" s="145">
        <f t="shared" si="15"/>
        <v>0.8000000000029104</v>
      </c>
      <c r="V104" s="145">
        <f t="shared" si="16"/>
        <v>0</v>
      </c>
      <c r="W104" s="145">
        <f t="shared" si="17"/>
        <v>0.8000000000029104</v>
      </c>
      <c r="X104" s="145">
        <f t="shared" si="18"/>
        <v>0</v>
      </c>
      <c r="Y104" s="145">
        <f t="shared" si="19"/>
        <v>0</v>
      </c>
    </row>
    <row r="105" spans="2:25" ht="63.75">
      <c r="B105" s="153" t="s">
        <v>377</v>
      </c>
      <c r="C105" s="87" t="s">
        <v>499</v>
      </c>
      <c r="D105" s="152" t="s">
        <v>20</v>
      </c>
      <c r="E105" s="258"/>
      <c r="F105" s="158">
        <f t="shared" si="20"/>
        <v>16668.4</v>
      </c>
      <c r="G105" s="158"/>
      <c r="H105" s="158">
        <f>H106+H107+H108</f>
        <v>16668.4</v>
      </c>
      <c r="I105" s="145"/>
      <c r="J105" s="145"/>
      <c r="K105" s="158">
        <f t="shared" si="21"/>
        <v>16668.1</v>
      </c>
      <c r="L105" s="145"/>
      <c r="M105" s="158">
        <f>M106+M107+M108</f>
        <v>16668.1</v>
      </c>
      <c r="N105" s="145"/>
      <c r="O105" s="145"/>
      <c r="P105" s="145">
        <f t="shared" si="14"/>
        <v>99.99820018718052</v>
      </c>
      <c r="Q105" s="145"/>
      <c r="R105" s="145">
        <f t="shared" si="22"/>
        <v>99.99820018718052</v>
      </c>
      <c r="S105" s="145"/>
      <c r="T105" s="145"/>
      <c r="U105" s="145">
        <f t="shared" si="15"/>
        <v>0.3000000000029104</v>
      </c>
      <c r="V105" s="145">
        <f t="shared" si="16"/>
        <v>0</v>
      </c>
      <c r="W105" s="145">
        <f t="shared" si="17"/>
        <v>0.3000000000029104</v>
      </c>
      <c r="X105" s="145">
        <f t="shared" si="18"/>
        <v>0</v>
      </c>
      <c r="Y105" s="145">
        <f t="shared" si="19"/>
        <v>0</v>
      </c>
    </row>
    <row r="106" spans="2:25" ht="51">
      <c r="B106" s="159" t="s">
        <v>379</v>
      </c>
      <c r="C106" s="87" t="s">
        <v>499</v>
      </c>
      <c r="D106" s="152" t="s">
        <v>20</v>
      </c>
      <c r="E106" s="258" t="s">
        <v>276</v>
      </c>
      <c r="F106" s="158">
        <f t="shared" si="20"/>
        <v>297.3</v>
      </c>
      <c r="G106" s="158"/>
      <c r="H106" s="158">
        <v>297.3</v>
      </c>
      <c r="I106" s="145"/>
      <c r="J106" s="145"/>
      <c r="K106" s="158">
        <f t="shared" si="21"/>
        <v>297.3</v>
      </c>
      <c r="L106" s="145"/>
      <c r="M106" s="158">
        <v>297.3</v>
      </c>
      <c r="N106" s="145"/>
      <c r="O106" s="145"/>
      <c r="P106" s="145">
        <f t="shared" si="14"/>
        <v>100</v>
      </c>
      <c r="Q106" s="145"/>
      <c r="R106" s="145">
        <f t="shared" si="22"/>
        <v>100</v>
      </c>
      <c r="S106" s="145"/>
      <c r="T106" s="145"/>
      <c r="U106" s="145">
        <f t="shared" si="15"/>
        <v>0</v>
      </c>
      <c r="V106" s="145">
        <f t="shared" si="16"/>
        <v>0</v>
      </c>
      <c r="W106" s="145">
        <f t="shared" si="17"/>
        <v>0</v>
      </c>
      <c r="X106" s="145">
        <f t="shared" si="18"/>
        <v>0</v>
      </c>
      <c r="Y106" s="145">
        <f t="shared" si="19"/>
        <v>0</v>
      </c>
    </row>
    <row r="107" spans="2:25" ht="51">
      <c r="B107" s="41" t="s">
        <v>296</v>
      </c>
      <c r="C107" s="36" t="s">
        <v>499</v>
      </c>
      <c r="D107" s="40" t="s">
        <v>20</v>
      </c>
      <c r="E107" s="256" t="s">
        <v>277</v>
      </c>
      <c r="F107" s="145">
        <f t="shared" si="20"/>
        <v>13372.2</v>
      </c>
      <c r="G107" s="145"/>
      <c r="H107" s="145">
        <v>13372.2</v>
      </c>
      <c r="I107" s="145"/>
      <c r="J107" s="145"/>
      <c r="K107" s="145">
        <f t="shared" si="21"/>
        <v>13372</v>
      </c>
      <c r="L107" s="145"/>
      <c r="M107" s="145">
        <v>13372</v>
      </c>
      <c r="N107" s="145"/>
      <c r="O107" s="145"/>
      <c r="P107" s="145">
        <f t="shared" si="14"/>
        <v>99.99850435979121</v>
      </c>
      <c r="Q107" s="145"/>
      <c r="R107" s="145">
        <f t="shared" si="22"/>
        <v>99.99850435979121</v>
      </c>
      <c r="S107" s="145"/>
      <c r="T107" s="145"/>
      <c r="U107" s="145">
        <f t="shared" si="15"/>
        <v>0.2000000000007276</v>
      </c>
      <c r="V107" s="145">
        <f t="shared" si="16"/>
        <v>0</v>
      </c>
      <c r="W107" s="145">
        <f t="shared" si="17"/>
        <v>0.2000000000007276</v>
      </c>
      <c r="X107" s="145">
        <f t="shared" si="18"/>
        <v>0</v>
      </c>
      <c r="Y107" s="145">
        <f t="shared" si="19"/>
        <v>0</v>
      </c>
    </row>
    <row r="108" spans="2:25" ht="38.25">
      <c r="B108" s="60" t="s">
        <v>61</v>
      </c>
      <c r="C108" s="36" t="s">
        <v>499</v>
      </c>
      <c r="D108" s="40" t="s">
        <v>20</v>
      </c>
      <c r="E108" s="256" t="s">
        <v>278</v>
      </c>
      <c r="F108" s="145">
        <f t="shared" si="20"/>
        <v>2998.9</v>
      </c>
      <c r="G108" s="145"/>
      <c r="H108" s="145">
        <v>2998.9</v>
      </c>
      <c r="I108" s="145"/>
      <c r="J108" s="145"/>
      <c r="K108" s="145">
        <f t="shared" si="21"/>
        <v>2998.8</v>
      </c>
      <c r="L108" s="145"/>
      <c r="M108" s="145">
        <v>2998.8</v>
      </c>
      <c r="N108" s="145"/>
      <c r="O108" s="145"/>
      <c r="P108" s="145">
        <f t="shared" si="14"/>
        <v>99.99666544399614</v>
      </c>
      <c r="Q108" s="145"/>
      <c r="R108" s="145">
        <f t="shared" si="22"/>
        <v>99.99666544399614</v>
      </c>
      <c r="S108" s="145"/>
      <c r="T108" s="145"/>
      <c r="U108" s="145">
        <f t="shared" si="15"/>
        <v>0.09999999999990905</v>
      </c>
      <c r="V108" s="145">
        <f t="shared" si="16"/>
        <v>0</v>
      </c>
      <c r="W108" s="145">
        <f t="shared" si="17"/>
        <v>0.09999999999990905</v>
      </c>
      <c r="X108" s="145">
        <f t="shared" si="18"/>
        <v>0</v>
      </c>
      <c r="Y108" s="145">
        <f t="shared" si="19"/>
        <v>0</v>
      </c>
    </row>
    <row r="109" spans="2:25" ht="25.5">
      <c r="B109" s="41" t="s">
        <v>467</v>
      </c>
      <c r="C109" s="36" t="s">
        <v>499</v>
      </c>
      <c r="D109" s="40" t="s">
        <v>381</v>
      </c>
      <c r="E109" s="256"/>
      <c r="F109" s="145">
        <f t="shared" si="20"/>
        <v>2086.8</v>
      </c>
      <c r="G109" s="145"/>
      <c r="H109" s="145">
        <f>H110+H111+H112</f>
        <v>2086.8</v>
      </c>
      <c r="I109" s="145"/>
      <c r="J109" s="145"/>
      <c r="K109" s="145">
        <f t="shared" si="21"/>
        <v>2086.4</v>
      </c>
      <c r="L109" s="145"/>
      <c r="M109" s="145">
        <f>M110+M111+M112</f>
        <v>2086.4</v>
      </c>
      <c r="N109" s="145"/>
      <c r="O109" s="145"/>
      <c r="P109" s="145">
        <f t="shared" si="14"/>
        <v>99.98083189572552</v>
      </c>
      <c r="Q109" s="145"/>
      <c r="R109" s="145">
        <f t="shared" si="22"/>
        <v>99.98083189572552</v>
      </c>
      <c r="S109" s="145"/>
      <c r="T109" s="145"/>
      <c r="U109" s="145">
        <f t="shared" si="15"/>
        <v>0.40000000000009095</v>
      </c>
      <c r="V109" s="145">
        <f t="shared" si="16"/>
        <v>0</v>
      </c>
      <c r="W109" s="145">
        <f t="shared" si="17"/>
        <v>0.40000000000009095</v>
      </c>
      <c r="X109" s="145">
        <f t="shared" si="18"/>
        <v>0</v>
      </c>
      <c r="Y109" s="145">
        <f t="shared" si="19"/>
        <v>0</v>
      </c>
    </row>
    <row r="110" spans="2:25" ht="51">
      <c r="B110" s="41" t="s">
        <v>379</v>
      </c>
      <c r="C110" s="36" t="s">
        <v>499</v>
      </c>
      <c r="D110" s="40" t="s">
        <v>381</v>
      </c>
      <c r="E110" s="256" t="s">
        <v>276</v>
      </c>
      <c r="F110" s="145">
        <f t="shared" si="20"/>
        <v>35.4</v>
      </c>
      <c r="G110" s="145"/>
      <c r="H110" s="145">
        <v>35.4</v>
      </c>
      <c r="I110" s="145"/>
      <c r="J110" s="145"/>
      <c r="K110" s="145">
        <f t="shared" si="21"/>
        <v>35.3</v>
      </c>
      <c r="L110" s="145"/>
      <c r="M110" s="145">
        <v>35.3</v>
      </c>
      <c r="N110" s="145"/>
      <c r="O110" s="145"/>
      <c r="P110" s="145">
        <f t="shared" si="14"/>
        <v>99.71751412429379</v>
      </c>
      <c r="Q110" s="145"/>
      <c r="R110" s="145">
        <f t="shared" si="22"/>
        <v>99.71751412429379</v>
      </c>
      <c r="S110" s="145"/>
      <c r="T110" s="145"/>
      <c r="U110" s="145">
        <f t="shared" si="15"/>
        <v>0.10000000000000142</v>
      </c>
      <c r="V110" s="145">
        <f t="shared" si="16"/>
        <v>0</v>
      </c>
      <c r="W110" s="145">
        <f t="shared" si="17"/>
        <v>0.10000000000000142</v>
      </c>
      <c r="X110" s="145">
        <f t="shared" si="18"/>
        <v>0</v>
      </c>
      <c r="Y110" s="145">
        <f t="shared" si="19"/>
        <v>0</v>
      </c>
    </row>
    <row r="111" spans="2:25" ht="51">
      <c r="B111" s="41" t="s">
        <v>296</v>
      </c>
      <c r="C111" s="36" t="s">
        <v>499</v>
      </c>
      <c r="D111" s="40" t="s">
        <v>381</v>
      </c>
      <c r="E111" s="256" t="s">
        <v>277</v>
      </c>
      <c r="F111" s="145">
        <f t="shared" si="20"/>
        <v>1750.9</v>
      </c>
      <c r="G111" s="145"/>
      <c r="H111" s="145">
        <v>1750.9</v>
      </c>
      <c r="I111" s="145"/>
      <c r="J111" s="145"/>
      <c r="K111" s="145">
        <f t="shared" si="21"/>
        <v>1750.7</v>
      </c>
      <c r="L111" s="145"/>
      <c r="M111" s="145">
        <v>1750.7</v>
      </c>
      <c r="N111" s="145"/>
      <c r="O111" s="145"/>
      <c r="P111" s="145">
        <f t="shared" si="14"/>
        <v>99.98857730310125</v>
      </c>
      <c r="Q111" s="145"/>
      <c r="R111" s="145">
        <f t="shared" si="22"/>
        <v>99.98857730310125</v>
      </c>
      <c r="S111" s="145"/>
      <c r="T111" s="145"/>
      <c r="U111" s="145">
        <f t="shared" si="15"/>
        <v>0.20000000000004547</v>
      </c>
      <c r="V111" s="145">
        <f t="shared" si="16"/>
        <v>0</v>
      </c>
      <c r="W111" s="145">
        <f t="shared" si="17"/>
        <v>0.20000000000004547</v>
      </c>
      <c r="X111" s="145">
        <f t="shared" si="18"/>
        <v>0</v>
      </c>
      <c r="Y111" s="145">
        <f t="shared" si="19"/>
        <v>0</v>
      </c>
    </row>
    <row r="112" spans="2:25" ht="38.25">
      <c r="B112" s="60" t="s">
        <v>61</v>
      </c>
      <c r="C112" s="36" t="s">
        <v>499</v>
      </c>
      <c r="D112" s="40" t="s">
        <v>381</v>
      </c>
      <c r="E112" s="256" t="s">
        <v>278</v>
      </c>
      <c r="F112" s="145">
        <f t="shared" si="20"/>
        <v>300.5</v>
      </c>
      <c r="G112" s="145"/>
      <c r="H112" s="145">
        <v>300.5</v>
      </c>
      <c r="I112" s="145"/>
      <c r="J112" s="145"/>
      <c r="K112" s="145">
        <f t="shared" si="21"/>
        <v>300.4</v>
      </c>
      <c r="L112" s="145"/>
      <c r="M112" s="145">
        <v>300.4</v>
      </c>
      <c r="N112" s="145"/>
      <c r="O112" s="145"/>
      <c r="P112" s="145">
        <f t="shared" si="14"/>
        <v>99.96672212978369</v>
      </c>
      <c r="Q112" s="145"/>
      <c r="R112" s="145">
        <f t="shared" si="22"/>
        <v>99.96672212978369</v>
      </c>
      <c r="S112" s="145"/>
      <c r="T112" s="145"/>
      <c r="U112" s="145">
        <f t="shared" si="15"/>
        <v>0.10000000000002274</v>
      </c>
      <c r="V112" s="145">
        <f t="shared" si="16"/>
        <v>0</v>
      </c>
      <c r="W112" s="145">
        <f t="shared" si="17"/>
        <v>0.10000000000002274</v>
      </c>
      <c r="X112" s="145">
        <f t="shared" si="18"/>
        <v>0</v>
      </c>
      <c r="Y112" s="145">
        <f t="shared" si="19"/>
        <v>0</v>
      </c>
    </row>
    <row r="113" spans="2:25" ht="12.75">
      <c r="B113" s="41" t="s">
        <v>297</v>
      </c>
      <c r="C113" s="36" t="s">
        <v>499</v>
      </c>
      <c r="D113" s="40" t="s">
        <v>66</v>
      </c>
      <c r="E113" s="256"/>
      <c r="F113" s="145">
        <f t="shared" si="20"/>
        <v>59.7</v>
      </c>
      <c r="G113" s="145"/>
      <c r="H113" s="145">
        <f>H115+H116+H114</f>
        <v>59.7</v>
      </c>
      <c r="I113" s="145"/>
      <c r="J113" s="145"/>
      <c r="K113" s="145">
        <f t="shared" si="21"/>
        <v>59.6</v>
      </c>
      <c r="L113" s="145"/>
      <c r="M113" s="145">
        <f>M115+M116+M114</f>
        <v>59.6</v>
      </c>
      <c r="N113" s="145"/>
      <c r="O113" s="145"/>
      <c r="P113" s="145">
        <f t="shared" si="14"/>
        <v>99.83249581239531</v>
      </c>
      <c r="Q113" s="145"/>
      <c r="R113" s="145">
        <f t="shared" si="22"/>
        <v>99.83249581239531</v>
      </c>
      <c r="S113" s="145"/>
      <c r="T113" s="145"/>
      <c r="U113" s="145">
        <f t="shared" si="15"/>
        <v>0.10000000000000142</v>
      </c>
      <c r="V113" s="145">
        <f t="shared" si="16"/>
        <v>0</v>
      </c>
      <c r="W113" s="145">
        <f t="shared" si="17"/>
        <v>0.10000000000000142</v>
      </c>
      <c r="X113" s="145">
        <f t="shared" si="18"/>
        <v>0</v>
      </c>
      <c r="Y113" s="145">
        <f t="shared" si="19"/>
        <v>0</v>
      </c>
    </row>
    <row r="114" spans="2:25" ht="51">
      <c r="B114" s="41" t="s">
        <v>379</v>
      </c>
      <c r="C114" s="36" t="s">
        <v>499</v>
      </c>
      <c r="D114" s="40" t="s">
        <v>66</v>
      </c>
      <c r="E114" s="256" t="s">
        <v>276</v>
      </c>
      <c r="F114" s="145">
        <f t="shared" si="20"/>
        <v>5.4</v>
      </c>
      <c r="G114" s="145"/>
      <c r="H114" s="145">
        <v>5.4</v>
      </c>
      <c r="I114" s="145"/>
      <c r="J114" s="145"/>
      <c r="K114" s="145">
        <f t="shared" si="21"/>
        <v>5.4</v>
      </c>
      <c r="L114" s="145"/>
      <c r="M114" s="145">
        <v>5.4</v>
      </c>
      <c r="N114" s="145"/>
      <c r="O114" s="145"/>
      <c r="P114" s="145">
        <f t="shared" si="14"/>
        <v>100</v>
      </c>
      <c r="Q114" s="145"/>
      <c r="R114" s="145">
        <f t="shared" si="22"/>
        <v>100</v>
      </c>
      <c r="S114" s="145"/>
      <c r="T114" s="145"/>
      <c r="U114" s="145">
        <f t="shared" si="15"/>
        <v>0</v>
      </c>
      <c r="V114" s="145">
        <f t="shared" si="16"/>
        <v>0</v>
      </c>
      <c r="W114" s="145">
        <f t="shared" si="17"/>
        <v>0</v>
      </c>
      <c r="X114" s="145">
        <f t="shared" si="18"/>
        <v>0</v>
      </c>
      <c r="Y114" s="145">
        <f t="shared" si="19"/>
        <v>0</v>
      </c>
    </row>
    <row r="115" spans="2:25" ht="51">
      <c r="B115" s="41" t="s">
        <v>296</v>
      </c>
      <c r="C115" s="36" t="s">
        <v>499</v>
      </c>
      <c r="D115" s="40" t="s">
        <v>66</v>
      </c>
      <c r="E115" s="256" t="s">
        <v>277</v>
      </c>
      <c r="F115" s="145">
        <f t="shared" si="20"/>
        <v>46.7</v>
      </c>
      <c r="G115" s="145"/>
      <c r="H115" s="145">
        <v>46.7</v>
      </c>
      <c r="I115" s="145"/>
      <c r="J115" s="145"/>
      <c r="K115" s="145">
        <f t="shared" si="21"/>
        <v>46.7</v>
      </c>
      <c r="L115" s="145"/>
      <c r="M115" s="145">
        <v>46.7</v>
      </c>
      <c r="N115" s="145"/>
      <c r="O115" s="145"/>
      <c r="P115" s="145">
        <f t="shared" si="14"/>
        <v>100</v>
      </c>
      <c r="Q115" s="145"/>
      <c r="R115" s="145">
        <f t="shared" si="22"/>
        <v>100</v>
      </c>
      <c r="S115" s="145"/>
      <c r="T115" s="145"/>
      <c r="U115" s="145">
        <f t="shared" si="15"/>
        <v>0</v>
      </c>
      <c r="V115" s="145">
        <f t="shared" si="16"/>
        <v>0</v>
      </c>
      <c r="W115" s="145">
        <f t="shared" si="17"/>
        <v>0</v>
      </c>
      <c r="X115" s="145">
        <f t="shared" si="18"/>
        <v>0</v>
      </c>
      <c r="Y115" s="145">
        <f t="shared" si="19"/>
        <v>0</v>
      </c>
    </row>
    <row r="116" spans="2:25" ht="38.25">
      <c r="B116" s="41" t="s">
        <v>61</v>
      </c>
      <c r="C116" s="36" t="s">
        <v>499</v>
      </c>
      <c r="D116" s="40" t="s">
        <v>66</v>
      </c>
      <c r="E116" s="256" t="s">
        <v>278</v>
      </c>
      <c r="F116" s="145">
        <f t="shared" si="20"/>
        <v>7.6</v>
      </c>
      <c r="G116" s="145"/>
      <c r="H116" s="160">
        <v>7.6</v>
      </c>
      <c r="I116" s="145"/>
      <c r="J116" s="145"/>
      <c r="K116" s="145">
        <f t="shared" si="21"/>
        <v>7.5</v>
      </c>
      <c r="L116" s="145"/>
      <c r="M116" s="160">
        <v>7.5</v>
      </c>
      <c r="N116" s="145"/>
      <c r="O116" s="145"/>
      <c r="P116" s="145">
        <f t="shared" si="14"/>
        <v>98.6842105263158</v>
      </c>
      <c r="Q116" s="145"/>
      <c r="R116" s="145">
        <f t="shared" si="22"/>
        <v>98.6842105263158</v>
      </c>
      <c r="S116" s="145"/>
      <c r="T116" s="145"/>
      <c r="U116" s="145">
        <f t="shared" si="15"/>
        <v>0.09999999999999964</v>
      </c>
      <c r="V116" s="145">
        <f t="shared" si="16"/>
        <v>0</v>
      </c>
      <c r="W116" s="145">
        <f t="shared" si="17"/>
        <v>0.09999999999999964</v>
      </c>
      <c r="X116" s="145">
        <f t="shared" si="18"/>
        <v>0</v>
      </c>
      <c r="Y116" s="145">
        <f t="shared" si="19"/>
        <v>0</v>
      </c>
    </row>
    <row r="117" spans="2:25" ht="51">
      <c r="B117" s="305" t="s">
        <v>153</v>
      </c>
      <c r="C117" s="87" t="s">
        <v>32</v>
      </c>
      <c r="D117" s="161"/>
      <c r="E117" s="259"/>
      <c r="F117" s="158">
        <f t="shared" si="20"/>
        <v>213.5</v>
      </c>
      <c r="G117" s="158"/>
      <c r="H117" s="158">
        <f>H118+H120</f>
        <v>213.5</v>
      </c>
      <c r="I117" s="158"/>
      <c r="J117" s="158"/>
      <c r="K117" s="158">
        <f t="shared" si="21"/>
        <v>213.39999999999998</v>
      </c>
      <c r="L117" s="145"/>
      <c r="M117" s="158">
        <f>M118+M120</f>
        <v>213.39999999999998</v>
      </c>
      <c r="N117" s="158"/>
      <c r="O117" s="158"/>
      <c r="P117" s="145">
        <f t="shared" si="14"/>
        <v>99.95316159250585</v>
      </c>
      <c r="Q117" s="145"/>
      <c r="R117" s="145">
        <f t="shared" si="22"/>
        <v>99.95316159250585</v>
      </c>
      <c r="S117" s="145"/>
      <c r="T117" s="145"/>
      <c r="U117" s="145">
        <f t="shared" si="15"/>
        <v>0.10000000000002274</v>
      </c>
      <c r="V117" s="145">
        <f t="shared" si="16"/>
        <v>0</v>
      </c>
      <c r="W117" s="145">
        <f t="shared" si="17"/>
        <v>0.10000000000002274</v>
      </c>
      <c r="X117" s="145">
        <f t="shared" si="18"/>
        <v>0</v>
      </c>
      <c r="Y117" s="145">
        <f t="shared" si="19"/>
        <v>0</v>
      </c>
    </row>
    <row r="118" spans="2:25" ht="25.5">
      <c r="B118" s="159" t="s">
        <v>467</v>
      </c>
      <c r="C118" s="87" t="s">
        <v>32</v>
      </c>
      <c r="D118" s="152" t="s">
        <v>381</v>
      </c>
      <c r="E118" s="259"/>
      <c r="F118" s="158">
        <f t="shared" si="20"/>
        <v>213.3</v>
      </c>
      <c r="G118" s="158"/>
      <c r="H118" s="158">
        <f>H119</f>
        <v>213.3</v>
      </c>
      <c r="I118" s="158"/>
      <c r="J118" s="158"/>
      <c r="K118" s="158">
        <f t="shared" si="21"/>
        <v>213.2</v>
      </c>
      <c r="L118" s="145"/>
      <c r="M118" s="158">
        <f>M119</f>
        <v>213.2</v>
      </c>
      <c r="N118" s="158"/>
      <c r="O118" s="158"/>
      <c r="P118" s="145">
        <f t="shared" si="14"/>
        <v>99.95311767463664</v>
      </c>
      <c r="Q118" s="145"/>
      <c r="R118" s="145">
        <f t="shared" si="22"/>
        <v>99.95311767463664</v>
      </c>
      <c r="S118" s="145"/>
      <c r="T118" s="145"/>
      <c r="U118" s="145">
        <f t="shared" si="15"/>
        <v>0.10000000000002274</v>
      </c>
      <c r="V118" s="145">
        <f t="shared" si="16"/>
        <v>0</v>
      </c>
      <c r="W118" s="145">
        <f t="shared" si="17"/>
        <v>0.10000000000002274</v>
      </c>
      <c r="X118" s="145">
        <f t="shared" si="18"/>
        <v>0</v>
      </c>
      <c r="Y118" s="145">
        <f t="shared" si="19"/>
        <v>0</v>
      </c>
    </row>
    <row r="119" spans="2:25" ht="12.75">
      <c r="B119" s="159" t="s">
        <v>355</v>
      </c>
      <c r="C119" s="87" t="s">
        <v>32</v>
      </c>
      <c r="D119" s="152" t="s">
        <v>381</v>
      </c>
      <c r="E119" s="259" t="s">
        <v>346</v>
      </c>
      <c r="F119" s="158">
        <f t="shared" si="20"/>
        <v>213.3</v>
      </c>
      <c r="G119" s="158"/>
      <c r="H119" s="158">
        <v>213.3</v>
      </c>
      <c r="I119" s="158"/>
      <c r="J119" s="158"/>
      <c r="K119" s="158">
        <f t="shared" si="21"/>
        <v>213.2</v>
      </c>
      <c r="L119" s="145"/>
      <c r="M119" s="158">
        <v>213.2</v>
      </c>
      <c r="N119" s="158"/>
      <c r="O119" s="158"/>
      <c r="P119" s="145">
        <f t="shared" si="14"/>
        <v>99.95311767463664</v>
      </c>
      <c r="Q119" s="145"/>
      <c r="R119" s="145">
        <f t="shared" si="22"/>
        <v>99.95311767463664</v>
      </c>
      <c r="S119" s="145"/>
      <c r="T119" s="145"/>
      <c r="U119" s="145">
        <f t="shared" si="15"/>
        <v>0.10000000000002274</v>
      </c>
      <c r="V119" s="145">
        <f t="shared" si="16"/>
        <v>0</v>
      </c>
      <c r="W119" s="145">
        <f t="shared" si="17"/>
        <v>0.10000000000002274</v>
      </c>
      <c r="X119" s="145">
        <f t="shared" si="18"/>
        <v>0</v>
      </c>
      <c r="Y119" s="145">
        <f t="shared" si="19"/>
        <v>0</v>
      </c>
    </row>
    <row r="120" spans="2:25" ht="12.75">
      <c r="B120" s="159" t="s">
        <v>297</v>
      </c>
      <c r="C120" s="87" t="s">
        <v>32</v>
      </c>
      <c r="D120" s="152" t="s">
        <v>66</v>
      </c>
      <c r="E120" s="259"/>
      <c r="F120" s="158">
        <f t="shared" si="20"/>
        <v>0.2</v>
      </c>
      <c r="G120" s="158"/>
      <c r="H120" s="158">
        <f>H121</f>
        <v>0.2</v>
      </c>
      <c r="I120" s="158"/>
      <c r="J120" s="158"/>
      <c r="K120" s="158">
        <f t="shared" si="21"/>
        <v>0.2</v>
      </c>
      <c r="L120" s="145"/>
      <c r="M120" s="158">
        <f>M121</f>
        <v>0.2</v>
      </c>
      <c r="N120" s="158"/>
      <c r="O120" s="158"/>
      <c r="P120" s="145">
        <f t="shared" si="14"/>
        <v>100</v>
      </c>
      <c r="Q120" s="145"/>
      <c r="R120" s="145">
        <f t="shared" si="22"/>
        <v>100</v>
      </c>
      <c r="S120" s="145"/>
      <c r="T120" s="145"/>
      <c r="U120" s="145">
        <f t="shared" si="15"/>
        <v>0</v>
      </c>
      <c r="V120" s="145">
        <f t="shared" si="16"/>
        <v>0</v>
      </c>
      <c r="W120" s="145">
        <f t="shared" si="17"/>
        <v>0</v>
      </c>
      <c r="X120" s="145">
        <f t="shared" si="18"/>
        <v>0</v>
      </c>
      <c r="Y120" s="145">
        <f t="shared" si="19"/>
        <v>0</v>
      </c>
    </row>
    <row r="121" spans="2:25" ht="12.75">
      <c r="B121" s="159" t="s">
        <v>355</v>
      </c>
      <c r="C121" s="87" t="s">
        <v>32</v>
      </c>
      <c r="D121" s="152" t="s">
        <v>66</v>
      </c>
      <c r="E121" s="259" t="s">
        <v>346</v>
      </c>
      <c r="F121" s="158">
        <f t="shared" si="20"/>
        <v>0.2</v>
      </c>
      <c r="G121" s="158"/>
      <c r="H121" s="158">
        <v>0.2</v>
      </c>
      <c r="I121" s="158"/>
      <c r="J121" s="158"/>
      <c r="K121" s="158">
        <f t="shared" si="21"/>
        <v>0.2</v>
      </c>
      <c r="L121" s="145"/>
      <c r="M121" s="158">
        <v>0.2</v>
      </c>
      <c r="N121" s="158"/>
      <c r="O121" s="158"/>
      <c r="P121" s="145">
        <f t="shared" si="14"/>
        <v>100</v>
      </c>
      <c r="Q121" s="145"/>
      <c r="R121" s="145">
        <f t="shared" si="22"/>
        <v>100</v>
      </c>
      <c r="S121" s="145"/>
      <c r="T121" s="145"/>
      <c r="U121" s="145">
        <f t="shared" si="15"/>
        <v>0</v>
      </c>
      <c r="V121" s="145">
        <f t="shared" si="16"/>
        <v>0</v>
      </c>
      <c r="W121" s="145">
        <f t="shared" si="17"/>
        <v>0</v>
      </c>
      <c r="X121" s="145">
        <f t="shared" si="18"/>
        <v>0</v>
      </c>
      <c r="Y121" s="145">
        <f t="shared" si="19"/>
        <v>0</v>
      </c>
    </row>
    <row r="122" spans="2:25" ht="38.25">
      <c r="B122" s="72" t="s">
        <v>154</v>
      </c>
      <c r="C122" s="36" t="s">
        <v>261</v>
      </c>
      <c r="D122" s="73"/>
      <c r="E122" s="260"/>
      <c r="F122" s="145">
        <f t="shared" si="20"/>
        <v>169.1</v>
      </c>
      <c r="G122" s="145"/>
      <c r="H122" s="145">
        <f>H123+H125+H127</f>
        <v>169.1</v>
      </c>
      <c r="I122" s="145"/>
      <c r="J122" s="145"/>
      <c r="K122" s="145">
        <f t="shared" si="21"/>
        <v>169.1</v>
      </c>
      <c r="L122" s="145"/>
      <c r="M122" s="145">
        <f>M123+M125+M127</f>
        <v>169.1</v>
      </c>
      <c r="N122" s="145"/>
      <c r="O122" s="145"/>
      <c r="P122" s="145">
        <f t="shared" si="14"/>
        <v>100</v>
      </c>
      <c r="Q122" s="145"/>
      <c r="R122" s="145">
        <f t="shared" si="22"/>
        <v>100</v>
      </c>
      <c r="S122" s="145"/>
      <c r="T122" s="145"/>
      <c r="U122" s="145">
        <f t="shared" si="15"/>
        <v>0</v>
      </c>
      <c r="V122" s="145">
        <f t="shared" si="16"/>
        <v>0</v>
      </c>
      <c r="W122" s="145">
        <f t="shared" si="17"/>
        <v>0</v>
      </c>
      <c r="X122" s="145">
        <f t="shared" si="18"/>
        <v>0</v>
      </c>
      <c r="Y122" s="145">
        <f t="shared" si="19"/>
        <v>0</v>
      </c>
    </row>
    <row r="123" spans="2:25" ht="63.75">
      <c r="B123" s="31" t="s">
        <v>377</v>
      </c>
      <c r="C123" s="36" t="s">
        <v>261</v>
      </c>
      <c r="D123" s="40" t="s">
        <v>20</v>
      </c>
      <c r="E123" s="260"/>
      <c r="F123" s="145">
        <f t="shared" si="20"/>
        <v>10.4</v>
      </c>
      <c r="G123" s="145"/>
      <c r="H123" s="145">
        <f>H124</f>
        <v>10.4</v>
      </c>
      <c r="I123" s="145"/>
      <c r="J123" s="145"/>
      <c r="K123" s="145">
        <f t="shared" si="21"/>
        <v>10.4</v>
      </c>
      <c r="L123" s="145"/>
      <c r="M123" s="145">
        <f>M124</f>
        <v>10.4</v>
      </c>
      <c r="N123" s="145"/>
      <c r="O123" s="145"/>
      <c r="P123" s="145">
        <f t="shared" si="14"/>
        <v>100</v>
      </c>
      <c r="Q123" s="145"/>
      <c r="R123" s="145">
        <f t="shared" si="22"/>
        <v>100</v>
      </c>
      <c r="S123" s="145"/>
      <c r="T123" s="145"/>
      <c r="U123" s="145">
        <f t="shared" si="15"/>
        <v>0</v>
      </c>
      <c r="V123" s="145">
        <f t="shared" si="16"/>
        <v>0</v>
      </c>
      <c r="W123" s="145">
        <f t="shared" si="17"/>
        <v>0</v>
      </c>
      <c r="X123" s="145">
        <f t="shared" si="18"/>
        <v>0</v>
      </c>
      <c r="Y123" s="145">
        <f t="shared" si="19"/>
        <v>0</v>
      </c>
    </row>
    <row r="124" spans="2:25" ht="12.75">
      <c r="B124" s="41" t="s">
        <v>355</v>
      </c>
      <c r="C124" s="36" t="s">
        <v>261</v>
      </c>
      <c r="D124" s="40" t="s">
        <v>20</v>
      </c>
      <c r="E124" s="260" t="s">
        <v>346</v>
      </c>
      <c r="F124" s="145">
        <f t="shared" si="20"/>
        <v>10.4</v>
      </c>
      <c r="G124" s="145"/>
      <c r="H124" s="145">
        <v>10.4</v>
      </c>
      <c r="I124" s="145"/>
      <c r="J124" s="145"/>
      <c r="K124" s="145">
        <f t="shared" si="21"/>
        <v>10.4</v>
      </c>
      <c r="L124" s="145"/>
      <c r="M124" s="145">
        <v>10.4</v>
      </c>
      <c r="N124" s="145"/>
      <c r="O124" s="145"/>
      <c r="P124" s="145">
        <f t="shared" si="14"/>
        <v>100</v>
      </c>
      <c r="Q124" s="145"/>
      <c r="R124" s="145">
        <f t="shared" si="22"/>
        <v>100</v>
      </c>
      <c r="S124" s="145"/>
      <c r="T124" s="145"/>
      <c r="U124" s="145">
        <f t="shared" si="15"/>
        <v>0</v>
      </c>
      <c r="V124" s="145">
        <f t="shared" si="16"/>
        <v>0</v>
      </c>
      <c r="W124" s="145">
        <f t="shared" si="17"/>
        <v>0</v>
      </c>
      <c r="X124" s="145">
        <f t="shared" si="18"/>
        <v>0</v>
      </c>
      <c r="Y124" s="145">
        <f t="shared" si="19"/>
        <v>0</v>
      </c>
    </row>
    <row r="125" spans="2:25" ht="25.5">
      <c r="B125" s="41" t="s">
        <v>467</v>
      </c>
      <c r="C125" s="36" t="s">
        <v>261</v>
      </c>
      <c r="D125" s="40" t="s">
        <v>381</v>
      </c>
      <c r="E125" s="256"/>
      <c r="F125" s="145">
        <f t="shared" si="20"/>
        <v>54.6</v>
      </c>
      <c r="G125" s="145"/>
      <c r="H125" s="145">
        <f>H126</f>
        <v>54.6</v>
      </c>
      <c r="I125" s="145"/>
      <c r="J125" s="145"/>
      <c r="K125" s="145">
        <f t="shared" si="21"/>
        <v>54.6</v>
      </c>
      <c r="L125" s="145"/>
      <c r="M125" s="145">
        <f>M126</f>
        <v>54.6</v>
      </c>
      <c r="N125" s="145"/>
      <c r="O125" s="145"/>
      <c r="P125" s="145">
        <f t="shared" si="14"/>
        <v>100</v>
      </c>
      <c r="Q125" s="145"/>
      <c r="R125" s="145">
        <f t="shared" si="22"/>
        <v>100</v>
      </c>
      <c r="S125" s="145"/>
      <c r="T125" s="145"/>
      <c r="U125" s="145">
        <f t="shared" si="15"/>
        <v>0</v>
      </c>
      <c r="V125" s="145">
        <f t="shared" si="16"/>
        <v>0</v>
      </c>
      <c r="W125" s="145">
        <f t="shared" si="17"/>
        <v>0</v>
      </c>
      <c r="X125" s="145">
        <f t="shared" si="18"/>
        <v>0</v>
      </c>
      <c r="Y125" s="145">
        <f t="shared" si="19"/>
        <v>0</v>
      </c>
    </row>
    <row r="126" spans="2:25" ht="12.75">
      <c r="B126" s="41" t="s">
        <v>355</v>
      </c>
      <c r="C126" s="36" t="s">
        <v>261</v>
      </c>
      <c r="D126" s="40" t="s">
        <v>381</v>
      </c>
      <c r="E126" s="256" t="s">
        <v>346</v>
      </c>
      <c r="F126" s="145">
        <f t="shared" si="20"/>
        <v>54.6</v>
      </c>
      <c r="G126" s="145"/>
      <c r="H126" s="145">
        <v>54.6</v>
      </c>
      <c r="I126" s="145"/>
      <c r="J126" s="145"/>
      <c r="K126" s="145">
        <f t="shared" si="21"/>
        <v>54.6</v>
      </c>
      <c r="L126" s="145"/>
      <c r="M126" s="145">
        <v>54.6</v>
      </c>
      <c r="N126" s="145"/>
      <c r="O126" s="145"/>
      <c r="P126" s="145">
        <f t="shared" si="14"/>
        <v>100</v>
      </c>
      <c r="Q126" s="145"/>
      <c r="R126" s="145">
        <f t="shared" si="22"/>
        <v>100</v>
      </c>
      <c r="S126" s="145"/>
      <c r="T126" s="145"/>
      <c r="U126" s="145">
        <f t="shared" si="15"/>
        <v>0</v>
      </c>
      <c r="V126" s="145">
        <f t="shared" si="16"/>
        <v>0</v>
      </c>
      <c r="W126" s="145">
        <f t="shared" si="17"/>
        <v>0</v>
      </c>
      <c r="X126" s="145">
        <f t="shared" si="18"/>
        <v>0</v>
      </c>
      <c r="Y126" s="145">
        <f t="shared" si="19"/>
        <v>0</v>
      </c>
    </row>
    <row r="127" spans="2:25" ht="12.75">
      <c r="B127" s="41" t="s">
        <v>297</v>
      </c>
      <c r="C127" s="36" t="s">
        <v>261</v>
      </c>
      <c r="D127" s="40" t="s">
        <v>66</v>
      </c>
      <c r="E127" s="260"/>
      <c r="F127" s="145">
        <f t="shared" si="20"/>
        <v>104.1</v>
      </c>
      <c r="G127" s="145"/>
      <c r="H127" s="145">
        <f>H128</f>
        <v>104.1</v>
      </c>
      <c r="I127" s="145"/>
      <c r="J127" s="145"/>
      <c r="K127" s="145">
        <f t="shared" si="21"/>
        <v>104.1</v>
      </c>
      <c r="L127" s="145"/>
      <c r="M127" s="145">
        <f>M128</f>
        <v>104.1</v>
      </c>
      <c r="N127" s="145"/>
      <c r="O127" s="145"/>
      <c r="P127" s="145">
        <f t="shared" si="14"/>
        <v>100</v>
      </c>
      <c r="Q127" s="145"/>
      <c r="R127" s="145">
        <f t="shared" si="22"/>
        <v>100</v>
      </c>
      <c r="S127" s="145"/>
      <c r="T127" s="145"/>
      <c r="U127" s="145">
        <f t="shared" si="15"/>
        <v>0</v>
      </c>
      <c r="V127" s="145">
        <f t="shared" si="16"/>
        <v>0</v>
      </c>
      <c r="W127" s="145">
        <f t="shared" si="17"/>
        <v>0</v>
      </c>
      <c r="X127" s="145">
        <f t="shared" si="18"/>
        <v>0</v>
      </c>
      <c r="Y127" s="145">
        <f t="shared" si="19"/>
        <v>0</v>
      </c>
    </row>
    <row r="128" spans="2:25" ht="12.75">
      <c r="B128" s="41" t="s">
        <v>355</v>
      </c>
      <c r="C128" s="36" t="s">
        <v>261</v>
      </c>
      <c r="D128" s="40" t="s">
        <v>66</v>
      </c>
      <c r="E128" s="260" t="s">
        <v>346</v>
      </c>
      <c r="F128" s="145">
        <f t="shared" si="20"/>
        <v>104.1</v>
      </c>
      <c r="G128" s="145"/>
      <c r="H128" s="145">
        <v>104.1</v>
      </c>
      <c r="I128" s="145"/>
      <c r="J128" s="145"/>
      <c r="K128" s="145">
        <f t="shared" si="21"/>
        <v>104.1</v>
      </c>
      <c r="L128" s="145"/>
      <c r="M128" s="145">
        <v>104.1</v>
      </c>
      <c r="N128" s="145"/>
      <c r="O128" s="145"/>
      <c r="P128" s="145">
        <f t="shared" si="14"/>
        <v>100</v>
      </c>
      <c r="Q128" s="145"/>
      <c r="R128" s="145">
        <f t="shared" si="22"/>
        <v>100</v>
      </c>
      <c r="S128" s="145"/>
      <c r="T128" s="145"/>
      <c r="U128" s="145">
        <f t="shared" si="15"/>
        <v>0</v>
      </c>
      <c r="V128" s="145">
        <f t="shared" si="16"/>
        <v>0</v>
      </c>
      <c r="W128" s="145">
        <f t="shared" si="17"/>
        <v>0</v>
      </c>
      <c r="X128" s="145">
        <f t="shared" si="18"/>
        <v>0</v>
      </c>
      <c r="Y128" s="145">
        <f t="shared" si="19"/>
        <v>0</v>
      </c>
    </row>
    <row r="129" spans="2:25" ht="25.5">
      <c r="B129" s="41" t="s">
        <v>334</v>
      </c>
      <c r="C129" s="36" t="s">
        <v>465</v>
      </c>
      <c r="D129" s="40"/>
      <c r="E129" s="256"/>
      <c r="F129" s="145">
        <f t="shared" si="20"/>
        <v>40</v>
      </c>
      <c r="G129" s="145"/>
      <c r="H129" s="145">
        <f>H130</f>
        <v>40</v>
      </c>
      <c r="I129" s="145"/>
      <c r="J129" s="145"/>
      <c r="K129" s="145">
        <f t="shared" si="21"/>
        <v>40</v>
      </c>
      <c r="L129" s="145"/>
      <c r="M129" s="145">
        <f>M130</f>
        <v>40</v>
      </c>
      <c r="N129" s="145"/>
      <c r="O129" s="145"/>
      <c r="P129" s="145">
        <f t="shared" si="14"/>
        <v>100</v>
      </c>
      <c r="Q129" s="145"/>
      <c r="R129" s="145">
        <f t="shared" si="22"/>
        <v>100</v>
      </c>
      <c r="S129" s="145"/>
      <c r="T129" s="145"/>
      <c r="U129" s="145">
        <f t="shared" si="15"/>
        <v>0</v>
      </c>
      <c r="V129" s="145">
        <f t="shared" si="16"/>
        <v>0</v>
      </c>
      <c r="W129" s="145">
        <f t="shared" si="17"/>
        <v>0</v>
      </c>
      <c r="X129" s="145">
        <f t="shared" si="18"/>
        <v>0</v>
      </c>
      <c r="Y129" s="145">
        <f t="shared" si="19"/>
        <v>0</v>
      </c>
    </row>
    <row r="130" spans="2:25" ht="25.5">
      <c r="B130" s="31" t="s">
        <v>125</v>
      </c>
      <c r="C130" s="36" t="s">
        <v>465</v>
      </c>
      <c r="D130" s="40" t="s">
        <v>19</v>
      </c>
      <c r="E130" s="256"/>
      <c r="F130" s="145">
        <f t="shared" si="20"/>
        <v>40</v>
      </c>
      <c r="G130" s="145"/>
      <c r="H130" s="145">
        <f>H131</f>
        <v>40</v>
      </c>
      <c r="I130" s="145"/>
      <c r="J130" s="145"/>
      <c r="K130" s="145">
        <f t="shared" si="21"/>
        <v>40</v>
      </c>
      <c r="L130" s="145"/>
      <c r="M130" s="145">
        <f>M131</f>
        <v>40</v>
      </c>
      <c r="N130" s="145"/>
      <c r="O130" s="145"/>
      <c r="P130" s="145">
        <f t="shared" si="14"/>
        <v>100</v>
      </c>
      <c r="Q130" s="145"/>
      <c r="R130" s="145">
        <f t="shared" si="22"/>
        <v>100</v>
      </c>
      <c r="S130" s="145"/>
      <c r="T130" s="145"/>
      <c r="U130" s="145">
        <f t="shared" si="15"/>
        <v>0</v>
      </c>
      <c r="V130" s="145">
        <f t="shared" si="16"/>
        <v>0</v>
      </c>
      <c r="W130" s="145">
        <f t="shared" si="17"/>
        <v>0</v>
      </c>
      <c r="X130" s="145">
        <f t="shared" si="18"/>
        <v>0</v>
      </c>
      <c r="Y130" s="145">
        <f t="shared" si="19"/>
        <v>0</v>
      </c>
    </row>
    <row r="131" spans="2:25" ht="12.75">
      <c r="B131" s="31" t="s">
        <v>55</v>
      </c>
      <c r="C131" s="36" t="s">
        <v>465</v>
      </c>
      <c r="D131" s="40" t="s">
        <v>19</v>
      </c>
      <c r="E131" s="256" t="s">
        <v>307</v>
      </c>
      <c r="F131" s="145">
        <f t="shared" si="20"/>
        <v>40</v>
      </c>
      <c r="G131" s="145"/>
      <c r="H131" s="145">
        <v>40</v>
      </c>
      <c r="I131" s="145"/>
      <c r="J131" s="145"/>
      <c r="K131" s="145">
        <f t="shared" si="21"/>
        <v>40</v>
      </c>
      <c r="L131" s="145"/>
      <c r="M131" s="145">
        <v>40</v>
      </c>
      <c r="N131" s="145"/>
      <c r="O131" s="145"/>
      <c r="P131" s="145">
        <f t="shared" si="14"/>
        <v>100</v>
      </c>
      <c r="Q131" s="145"/>
      <c r="R131" s="145">
        <f t="shared" si="22"/>
        <v>100</v>
      </c>
      <c r="S131" s="145"/>
      <c r="T131" s="145"/>
      <c r="U131" s="145">
        <f t="shared" si="15"/>
        <v>0</v>
      </c>
      <c r="V131" s="145">
        <f t="shared" si="16"/>
        <v>0</v>
      </c>
      <c r="W131" s="145">
        <f t="shared" si="17"/>
        <v>0</v>
      </c>
      <c r="X131" s="145">
        <f t="shared" si="18"/>
        <v>0</v>
      </c>
      <c r="Y131" s="145">
        <f t="shared" si="19"/>
        <v>0</v>
      </c>
    </row>
    <row r="132" spans="2:25" ht="89.25">
      <c r="B132" s="305" t="s">
        <v>366</v>
      </c>
      <c r="C132" s="152" t="s">
        <v>368</v>
      </c>
      <c r="D132" s="152"/>
      <c r="E132" s="258"/>
      <c r="F132" s="158">
        <f t="shared" si="20"/>
        <v>3591</v>
      </c>
      <c r="G132" s="158"/>
      <c r="H132" s="158">
        <f>H133+H135+H137</f>
        <v>3591</v>
      </c>
      <c r="I132" s="145"/>
      <c r="J132" s="145"/>
      <c r="K132" s="158">
        <f t="shared" si="21"/>
        <v>3590.9</v>
      </c>
      <c r="L132" s="145"/>
      <c r="M132" s="158">
        <f>M133+M135+M137</f>
        <v>3590.9</v>
      </c>
      <c r="N132" s="145"/>
      <c r="O132" s="145"/>
      <c r="P132" s="145">
        <f t="shared" si="14"/>
        <v>99.99721526037317</v>
      </c>
      <c r="Q132" s="145"/>
      <c r="R132" s="145">
        <f t="shared" si="22"/>
        <v>99.99721526037317</v>
      </c>
      <c r="S132" s="145"/>
      <c r="T132" s="145"/>
      <c r="U132" s="145">
        <f t="shared" si="15"/>
        <v>0.09999999999990905</v>
      </c>
      <c r="V132" s="145">
        <f t="shared" si="16"/>
        <v>0</v>
      </c>
      <c r="W132" s="145">
        <f t="shared" si="17"/>
        <v>0.09999999999990905</v>
      </c>
      <c r="X132" s="145">
        <f t="shared" si="18"/>
        <v>0</v>
      </c>
      <c r="Y132" s="145">
        <f t="shared" si="19"/>
        <v>0</v>
      </c>
    </row>
    <row r="133" spans="2:25" ht="63.75">
      <c r="B133" s="153" t="s">
        <v>377</v>
      </c>
      <c r="C133" s="152" t="s">
        <v>368</v>
      </c>
      <c r="D133" s="152" t="s">
        <v>20</v>
      </c>
      <c r="E133" s="258"/>
      <c r="F133" s="158">
        <f t="shared" si="20"/>
        <v>2944.2</v>
      </c>
      <c r="G133" s="158"/>
      <c r="H133" s="158">
        <f>H134</f>
        <v>2944.2</v>
      </c>
      <c r="I133" s="145"/>
      <c r="J133" s="145"/>
      <c r="K133" s="158">
        <f t="shared" si="21"/>
        <v>2944.2</v>
      </c>
      <c r="L133" s="145"/>
      <c r="M133" s="158">
        <f>M134</f>
        <v>2944.2</v>
      </c>
      <c r="N133" s="145"/>
      <c r="O133" s="145"/>
      <c r="P133" s="145">
        <f t="shared" si="14"/>
        <v>100</v>
      </c>
      <c r="Q133" s="145"/>
      <c r="R133" s="145">
        <f t="shared" si="22"/>
        <v>100</v>
      </c>
      <c r="S133" s="145"/>
      <c r="T133" s="145"/>
      <c r="U133" s="145">
        <f t="shared" si="15"/>
        <v>0</v>
      </c>
      <c r="V133" s="145">
        <f t="shared" si="16"/>
        <v>0</v>
      </c>
      <c r="W133" s="145">
        <f t="shared" si="17"/>
        <v>0</v>
      </c>
      <c r="X133" s="145">
        <f t="shared" si="18"/>
        <v>0</v>
      </c>
      <c r="Y133" s="145">
        <f t="shared" si="19"/>
        <v>0</v>
      </c>
    </row>
    <row r="134" spans="2:25" ht="12.75">
      <c r="B134" s="159" t="s">
        <v>355</v>
      </c>
      <c r="C134" s="152" t="s">
        <v>368</v>
      </c>
      <c r="D134" s="152" t="s">
        <v>20</v>
      </c>
      <c r="E134" s="258" t="s">
        <v>346</v>
      </c>
      <c r="F134" s="158">
        <f t="shared" si="20"/>
        <v>2944.2</v>
      </c>
      <c r="G134" s="158"/>
      <c r="H134" s="158">
        <v>2944.2</v>
      </c>
      <c r="I134" s="145"/>
      <c r="J134" s="145"/>
      <c r="K134" s="158">
        <f t="shared" si="21"/>
        <v>2944.2</v>
      </c>
      <c r="L134" s="145"/>
      <c r="M134" s="158">
        <v>2944.2</v>
      </c>
      <c r="N134" s="145"/>
      <c r="O134" s="145"/>
      <c r="P134" s="145">
        <f t="shared" si="14"/>
        <v>100</v>
      </c>
      <c r="Q134" s="145"/>
      <c r="R134" s="145">
        <f t="shared" si="22"/>
        <v>100</v>
      </c>
      <c r="S134" s="145"/>
      <c r="T134" s="145"/>
      <c r="U134" s="145">
        <f t="shared" si="15"/>
        <v>0</v>
      </c>
      <c r="V134" s="145">
        <f t="shared" si="16"/>
        <v>0</v>
      </c>
      <c r="W134" s="145">
        <f t="shared" si="17"/>
        <v>0</v>
      </c>
      <c r="X134" s="145">
        <f t="shared" si="18"/>
        <v>0</v>
      </c>
      <c r="Y134" s="145">
        <f t="shared" si="19"/>
        <v>0</v>
      </c>
    </row>
    <row r="135" spans="2:25" ht="25.5">
      <c r="B135" s="159" t="s">
        <v>467</v>
      </c>
      <c r="C135" s="152" t="s">
        <v>368</v>
      </c>
      <c r="D135" s="152" t="s">
        <v>381</v>
      </c>
      <c r="E135" s="258"/>
      <c r="F135" s="158">
        <f t="shared" si="20"/>
        <v>641.8</v>
      </c>
      <c r="G135" s="158"/>
      <c r="H135" s="158">
        <f>H136</f>
        <v>641.8</v>
      </c>
      <c r="I135" s="145"/>
      <c r="J135" s="145"/>
      <c r="K135" s="158">
        <f t="shared" si="21"/>
        <v>641.8</v>
      </c>
      <c r="L135" s="145"/>
      <c r="M135" s="158">
        <f>M136</f>
        <v>641.8</v>
      </c>
      <c r="N135" s="145"/>
      <c r="O135" s="145"/>
      <c r="P135" s="145">
        <f t="shared" si="14"/>
        <v>100</v>
      </c>
      <c r="Q135" s="145"/>
      <c r="R135" s="145">
        <f t="shared" si="22"/>
        <v>100</v>
      </c>
      <c r="S135" s="145"/>
      <c r="T135" s="145"/>
      <c r="U135" s="145">
        <f t="shared" si="15"/>
        <v>0</v>
      </c>
      <c r="V135" s="145">
        <f t="shared" si="16"/>
        <v>0</v>
      </c>
      <c r="W135" s="145">
        <f t="shared" si="17"/>
        <v>0</v>
      </c>
      <c r="X135" s="145">
        <f t="shared" si="18"/>
        <v>0</v>
      </c>
      <c r="Y135" s="145">
        <f t="shared" si="19"/>
        <v>0</v>
      </c>
    </row>
    <row r="136" spans="2:25" ht="12.75">
      <c r="B136" s="159" t="s">
        <v>355</v>
      </c>
      <c r="C136" s="152" t="s">
        <v>368</v>
      </c>
      <c r="D136" s="152" t="s">
        <v>381</v>
      </c>
      <c r="E136" s="258" t="s">
        <v>346</v>
      </c>
      <c r="F136" s="158">
        <f t="shared" si="20"/>
        <v>641.8</v>
      </c>
      <c r="G136" s="158"/>
      <c r="H136" s="158">
        <v>641.8</v>
      </c>
      <c r="I136" s="145"/>
      <c r="J136" s="145"/>
      <c r="K136" s="158">
        <f t="shared" si="21"/>
        <v>641.8</v>
      </c>
      <c r="L136" s="145"/>
      <c r="M136" s="158">
        <v>641.8</v>
      </c>
      <c r="N136" s="145"/>
      <c r="O136" s="145"/>
      <c r="P136" s="145">
        <f t="shared" si="14"/>
        <v>100</v>
      </c>
      <c r="Q136" s="145"/>
      <c r="R136" s="145">
        <f t="shared" si="22"/>
        <v>100</v>
      </c>
      <c r="S136" s="145"/>
      <c r="T136" s="145"/>
      <c r="U136" s="145">
        <f t="shared" si="15"/>
        <v>0</v>
      </c>
      <c r="V136" s="145">
        <f t="shared" si="16"/>
        <v>0</v>
      </c>
      <c r="W136" s="145">
        <f t="shared" si="17"/>
        <v>0</v>
      </c>
      <c r="X136" s="145">
        <f t="shared" si="18"/>
        <v>0</v>
      </c>
      <c r="Y136" s="145">
        <f t="shared" si="19"/>
        <v>0</v>
      </c>
    </row>
    <row r="137" spans="2:25" ht="12.75">
      <c r="B137" s="159" t="s">
        <v>297</v>
      </c>
      <c r="C137" s="152" t="s">
        <v>368</v>
      </c>
      <c r="D137" s="152" t="s">
        <v>66</v>
      </c>
      <c r="E137" s="258"/>
      <c r="F137" s="158">
        <f t="shared" si="20"/>
        <v>5</v>
      </c>
      <c r="G137" s="158"/>
      <c r="H137" s="158">
        <f>H138</f>
        <v>5</v>
      </c>
      <c r="I137" s="145"/>
      <c r="J137" s="145"/>
      <c r="K137" s="158">
        <f t="shared" si="21"/>
        <v>4.9</v>
      </c>
      <c r="L137" s="145"/>
      <c r="M137" s="158">
        <f>M138</f>
        <v>4.9</v>
      </c>
      <c r="N137" s="145"/>
      <c r="O137" s="145"/>
      <c r="P137" s="145">
        <f t="shared" si="14"/>
        <v>98.00000000000001</v>
      </c>
      <c r="Q137" s="145"/>
      <c r="R137" s="145">
        <f t="shared" si="22"/>
        <v>98.00000000000001</v>
      </c>
      <c r="S137" s="145"/>
      <c r="T137" s="145"/>
      <c r="U137" s="145">
        <f t="shared" si="15"/>
        <v>0.09999999999999964</v>
      </c>
      <c r="V137" s="145">
        <f t="shared" si="16"/>
        <v>0</v>
      </c>
      <c r="W137" s="145">
        <f t="shared" si="17"/>
        <v>0.09999999999999964</v>
      </c>
      <c r="X137" s="145">
        <f t="shared" si="18"/>
        <v>0</v>
      </c>
      <c r="Y137" s="145">
        <f t="shared" si="19"/>
        <v>0</v>
      </c>
    </row>
    <row r="138" spans="2:25" ht="12.75">
      <c r="B138" s="159" t="s">
        <v>355</v>
      </c>
      <c r="C138" s="152" t="s">
        <v>368</v>
      </c>
      <c r="D138" s="152" t="s">
        <v>66</v>
      </c>
      <c r="E138" s="258" t="s">
        <v>346</v>
      </c>
      <c r="F138" s="158">
        <f t="shared" si="20"/>
        <v>5</v>
      </c>
      <c r="G138" s="158"/>
      <c r="H138" s="158">
        <v>5</v>
      </c>
      <c r="I138" s="145"/>
      <c r="J138" s="145"/>
      <c r="K138" s="158">
        <f t="shared" si="21"/>
        <v>4.9</v>
      </c>
      <c r="L138" s="145"/>
      <c r="M138" s="158">
        <v>4.9</v>
      </c>
      <c r="N138" s="145"/>
      <c r="O138" s="145"/>
      <c r="P138" s="145">
        <f t="shared" si="14"/>
        <v>98.00000000000001</v>
      </c>
      <c r="Q138" s="145"/>
      <c r="R138" s="145">
        <f t="shared" si="22"/>
        <v>98.00000000000001</v>
      </c>
      <c r="S138" s="145"/>
      <c r="T138" s="145"/>
      <c r="U138" s="145">
        <f t="shared" si="15"/>
        <v>0.09999999999999964</v>
      </c>
      <c r="V138" s="145">
        <f t="shared" si="16"/>
        <v>0</v>
      </c>
      <c r="W138" s="145">
        <f t="shared" si="17"/>
        <v>0.09999999999999964</v>
      </c>
      <c r="X138" s="145">
        <f t="shared" si="18"/>
        <v>0</v>
      </c>
      <c r="Y138" s="145">
        <f t="shared" si="19"/>
        <v>0</v>
      </c>
    </row>
    <row r="139" spans="2:25" ht="89.25">
      <c r="B139" s="306" t="s">
        <v>328</v>
      </c>
      <c r="C139" s="94" t="s">
        <v>326</v>
      </c>
      <c r="D139" s="93"/>
      <c r="E139" s="256"/>
      <c r="F139" s="145">
        <f t="shared" si="20"/>
        <v>25.4</v>
      </c>
      <c r="G139" s="145"/>
      <c r="H139" s="145">
        <f>H140</f>
        <v>25.4</v>
      </c>
      <c r="I139" s="145"/>
      <c r="J139" s="145"/>
      <c r="K139" s="145">
        <f t="shared" si="21"/>
        <v>25.4</v>
      </c>
      <c r="L139" s="145"/>
      <c r="M139" s="145">
        <f>M140</f>
        <v>25.4</v>
      </c>
      <c r="N139" s="145"/>
      <c r="O139" s="145"/>
      <c r="P139" s="145">
        <f t="shared" si="14"/>
        <v>100</v>
      </c>
      <c r="Q139" s="145"/>
      <c r="R139" s="145">
        <f t="shared" si="22"/>
        <v>100</v>
      </c>
      <c r="S139" s="145"/>
      <c r="T139" s="145"/>
      <c r="U139" s="145">
        <f t="shared" si="15"/>
        <v>0</v>
      </c>
      <c r="V139" s="145">
        <f t="shared" si="16"/>
        <v>0</v>
      </c>
      <c r="W139" s="145">
        <f t="shared" si="17"/>
        <v>0</v>
      </c>
      <c r="X139" s="145">
        <f t="shared" si="18"/>
        <v>0</v>
      </c>
      <c r="Y139" s="145">
        <f t="shared" si="19"/>
        <v>0</v>
      </c>
    </row>
    <row r="140" spans="2:25" ht="63.75">
      <c r="B140" s="13" t="s">
        <v>377</v>
      </c>
      <c r="C140" s="95" t="s">
        <v>326</v>
      </c>
      <c r="D140" s="12" t="s">
        <v>20</v>
      </c>
      <c r="E140" s="256"/>
      <c r="F140" s="145">
        <f t="shared" si="20"/>
        <v>25.4</v>
      </c>
      <c r="G140" s="145"/>
      <c r="H140" s="145">
        <f>H141</f>
        <v>25.4</v>
      </c>
      <c r="I140" s="145"/>
      <c r="J140" s="145"/>
      <c r="K140" s="145">
        <f t="shared" si="21"/>
        <v>25.4</v>
      </c>
      <c r="L140" s="145"/>
      <c r="M140" s="145">
        <f>M141</f>
        <v>25.4</v>
      </c>
      <c r="N140" s="145"/>
      <c r="O140" s="145"/>
      <c r="P140" s="145">
        <f t="shared" si="14"/>
        <v>100</v>
      </c>
      <c r="Q140" s="145"/>
      <c r="R140" s="145">
        <f t="shared" si="22"/>
        <v>100</v>
      </c>
      <c r="S140" s="145"/>
      <c r="T140" s="145"/>
      <c r="U140" s="145">
        <f t="shared" si="15"/>
        <v>0</v>
      </c>
      <c r="V140" s="145">
        <f t="shared" si="16"/>
        <v>0</v>
      </c>
      <c r="W140" s="145">
        <f t="shared" si="17"/>
        <v>0</v>
      </c>
      <c r="X140" s="145">
        <f t="shared" si="18"/>
        <v>0</v>
      </c>
      <c r="Y140" s="145">
        <f t="shared" si="19"/>
        <v>0</v>
      </c>
    </row>
    <row r="141" spans="2:25" ht="12.75">
      <c r="B141" s="50" t="s">
        <v>361</v>
      </c>
      <c r="C141" s="95" t="s">
        <v>326</v>
      </c>
      <c r="D141" s="12" t="s">
        <v>20</v>
      </c>
      <c r="E141" s="256" t="s">
        <v>346</v>
      </c>
      <c r="F141" s="145">
        <f aca="true" t="shared" si="23" ref="F141:F209">H141+I141+J141+G141</f>
        <v>25.4</v>
      </c>
      <c r="G141" s="145"/>
      <c r="H141" s="145">
        <v>25.4</v>
      </c>
      <c r="I141" s="145"/>
      <c r="J141" s="145"/>
      <c r="K141" s="145">
        <f t="shared" si="21"/>
        <v>25.4</v>
      </c>
      <c r="L141" s="145"/>
      <c r="M141" s="145">
        <v>25.4</v>
      </c>
      <c r="N141" s="145"/>
      <c r="O141" s="145"/>
      <c r="P141" s="145">
        <f aca="true" t="shared" si="24" ref="P141:P204">K141/F141*100</f>
        <v>100</v>
      </c>
      <c r="Q141" s="145"/>
      <c r="R141" s="145">
        <f aca="true" t="shared" si="25" ref="R141:R204">M141/H141*100</f>
        <v>100</v>
      </c>
      <c r="S141" s="145"/>
      <c r="T141" s="145"/>
      <c r="U141" s="145">
        <f aca="true" t="shared" si="26" ref="U141:U204">F141-K141</f>
        <v>0</v>
      </c>
      <c r="V141" s="145">
        <f aca="true" t="shared" si="27" ref="V141:V204">G141-L141</f>
        <v>0</v>
      </c>
      <c r="W141" s="145">
        <f aca="true" t="shared" si="28" ref="W141:W204">H141-M141</f>
        <v>0</v>
      </c>
      <c r="X141" s="145">
        <f aca="true" t="shared" si="29" ref="X141:X204">I141-N141</f>
        <v>0</v>
      </c>
      <c r="Y141" s="145">
        <f aca="true" t="shared" si="30" ref="Y141:Y204">J141-O141</f>
        <v>0</v>
      </c>
    </row>
    <row r="142" spans="2:25" ht="51">
      <c r="B142" s="307" t="s">
        <v>329</v>
      </c>
      <c r="C142" s="95" t="s">
        <v>327</v>
      </c>
      <c r="D142" s="12"/>
      <c r="E142" s="256"/>
      <c r="F142" s="145">
        <f t="shared" si="23"/>
        <v>28.8</v>
      </c>
      <c r="G142" s="145"/>
      <c r="H142" s="145">
        <f>H143</f>
        <v>28.8</v>
      </c>
      <c r="I142" s="145"/>
      <c r="J142" s="145"/>
      <c r="K142" s="145">
        <f t="shared" si="21"/>
        <v>28.8</v>
      </c>
      <c r="L142" s="145"/>
      <c r="M142" s="145">
        <f>M143</f>
        <v>28.8</v>
      </c>
      <c r="N142" s="145"/>
      <c r="O142" s="145"/>
      <c r="P142" s="145">
        <f t="shared" si="24"/>
        <v>100</v>
      </c>
      <c r="Q142" s="145"/>
      <c r="R142" s="145">
        <f t="shared" si="25"/>
        <v>100</v>
      </c>
      <c r="S142" s="145"/>
      <c r="T142" s="145"/>
      <c r="U142" s="145">
        <f t="shared" si="26"/>
        <v>0</v>
      </c>
      <c r="V142" s="145">
        <f t="shared" si="27"/>
        <v>0</v>
      </c>
      <c r="W142" s="145">
        <f t="shared" si="28"/>
        <v>0</v>
      </c>
      <c r="X142" s="145">
        <f t="shared" si="29"/>
        <v>0</v>
      </c>
      <c r="Y142" s="145">
        <f t="shared" si="30"/>
        <v>0</v>
      </c>
    </row>
    <row r="143" spans="2:25" ht="63.75">
      <c r="B143" s="13" t="s">
        <v>377</v>
      </c>
      <c r="C143" s="95" t="s">
        <v>327</v>
      </c>
      <c r="D143" s="12" t="s">
        <v>20</v>
      </c>
      <c r="E143" s="256"/>
      <c r="F143" s="145">
        <f t="shared" si="23"/>
        <v>28.8</v>
      </c>
      <c r="G143" s="145"/>
      <c r="H143" s="145">
        <f>H144</f>
        <v>28.8</v>
      </c>
      <c r="I143" s="145"/>
      <c r="J143" s="145"/>
      <c r="K143" s="145">
        <f t="shared" si="21"/>
        <v>28.8</v>
      </c>
      <c r="L143" s="145"/>
      <c r="M143" s="145">
        <f>M144</f>
        <v>28.8</v>
      </c>
      <c r="N143" s="145"/>
      <c r="O143" s="145"/>
      <c r="P143" s="145">
        <f t="shared" si="24"/>
        <v>100</v>
      </c>
      <c r="Q143" s="145"/>
      <c r="R143" s="145">
        <f t="shared" si="25"/>
        <v>100</v>
      </c>
      <c r="S143" s="145"/>
      <c r="T143" s="145"/>
      <c r="U143" s="145">
        <f t="shared" si="26"/>
        <v>0</v>
      </c>
      <c r="V143" s="145">
        <f t="shared" si="27"/>
        <v>0</v>
      </c>
      <c r="W143" s="145">
        <f t="shared" si="28"/>
        <v>0</v>
      </c>
      <c r="X143" s="145">
        <f t="shared" si="29"/>
        <v>0</v>
      </c>
      <c r="Y143" s="145">
        <f t="shared" si="30"/>
        <v>0</v>
      </c>
    </row>
    <row r="144" spans="2:25" ht="12.75">
      <c r="B144" s="50" t="s">
        <v>361</v>
      </c>
      <c r="C144" s="95" t="s">
        <v>327</v>
      </c>
      <c r="D144" s="12" t="s">
        <v>20</v>
      </c>
      <c r="E144" s="256" t="s">
        <v>346</v>
      </c>
      <c r="F144" s="145">
        <f t="shared" si="23"/>
        <v>28.8</v>
      </c>
      <c r="G144" s="145"/>
      <c r="H144" s="145">
        <v>28.8</v>
      </c>
      <c r="I144" s="145"/>
      <c r="J144" s="145"/>
      <c r="K144" s="145">
        <f t="shared" si="21"/>
        <v>28.8</v>
      </c>
      <c r="L144" s="145"/>
      <c r="M144" s="145">
        <v>28.8</v>
      </c>
      <c r="N144" s="145"/>
      <c r="O144" s="145"/>
      <c r="P144" s="145">
        <f t="shared" si="24"/>
        <v>100</v>
      </c>
      <c r="Q144" s="145"/>
      <c r="R144" s="145">
        <f t="shared" si="25"/>
        <v>100</v>
      </c>
      <c r="S144" s="145"/>
      <c r="T144" s="145"/>
      <c r="U144" s="145">
        <f t="shared" si="26"/>
        <v>0</v>
      </c>
      <c r="V144" s="145">
        <f t="shared" si="27"/>
        <v>0</v>
      </c>
      <c r="W144" s="145">
        <f t="shared" si="28"/>
        <v>0</v>
      </c>
      <c r="X144" s="145">
        <f t="shared" si="29"/>
        <v>0</v>
      </c>
      <c r="Y144" s="145">
        <f t="shared" si="30"/>
        <v>0</v>
      </c>
    </row>
    <row r="145" spans="2:25" ht="76.5">
      <c r="B145" s="307" t="s">
        <v>629</v>
      </c>
      <c r="C145" s="95" t="s">
        <v>630</v>
      </c>
      <c r="D145" s="12"/>
      <c r="E145" s="256"/>
      <c r="F145" s="145">
        <f t="shared" si="23"/>
        <v>36.9</v>
      </c>
      <c r="G145" s="145"/>
      <c r="H145" s="145">
        <f>H146</f>
        <v>36.9</v>
      </c>
      <c r="I145" s="145"/>
      <c r="J145" s="145"/>
      <c r="K145" s="145">
        <f t="shared" si="21"/>
        <v>36.9</v>
      </c>
      <c r="L145" s="145"/>
      <c r="M145" s="145">
        <f>M146</f>
        <v>36.9</v>
      </c>
      <c r="N145" s="145"/>
      <c r="O145" s="145"/>
      <c r="P145" s="145">
        <f t="shared" si="24"/>
        <v>100</v>
      </c>
      <c r="Q145" s="145"/>
      <c r="R145" s="145">
        <f t="shared" si="25"/>
        <v>100</v>
      </c>
      <c r="S145" s="145"/>
      <c r="T145" s="145"/>
      <c r="U145" s="145">
        <f t="shared" si="26"/>
        <v>0</v>
      </c>
      <c r="V145" s="145">
        <f t="shared" si="27"/>
        <v>0</v>
      </c>
      <c r="W145" s="145">
        <f t="shared" si="28"/>
        <v>0</v>
      </c>
      <c r="X145" s="145">
        <f t="shared" si="29"/>
        <v>0</v>
      </c>
      <c r="Y145" s="145">
        <f t="shared" si="30"/>
        <v>0</v>
      </c>
    </row>
    <row r="146" spans="2:25" ht="63.75">
      <c r="B146" s="13" t="s">
        <v>377</v>
      </c>
      <c r="C146" s="95" t="s">
        <v>630</v>
      </c>
      <c r="D146" s="12" t="s">
        <v>20</v>
      </c>
      <c r="E146" s="256"/>
      <c r="F146" s="145">
        <f t="shared" si="23"/>
        <v>36.9</v>
      </c>
      <c r="G146" s="145"/>
      <c r="H146" s="145">
        <f>H147</f>
        <v>36.9</v>
      </c>
      <c r="I146" s="145"/>
      <c r="J146" s="145"/>
      <c r="K146" s="145">
        <f t="shared" si="21"/>
        <v>36.9</v>
      </c>
      <c r="L146" s="145"/>
      <c r="M146" s="145">
        <f>M147</f>
        <v>36.9</v>
      </c>
      <c r="N146" s="145"/>
      <c r="O146" s="145"/>
      <c r="P146" s="145">
        <f t="shared" si="24"/>
        <v>100</v>
      </c>
      <c r="Q146" s="145"/>
      <c r="R146" s="145">
        <f t="shared" si="25"/>
        <v>100</v>
      </c>
      <c r="S146" s="145"/>
      <c r="T146" s="145"/>
      <c r="U146" s="145">
        <f t="shared" si="26"/>
        <v>0</v>
      </c>
      <c r="V146" s="145">
        <f t="shared" si="27"/>
        <v>0</v>
      </c>
      <c r="W146" s="145">
        <f t="shared" si="28"/>
        <v>0</v>
      </c>
      <c r="X146" s="145">
        <f t="shared" si="29"/>
        <v>0</v>
      </c>
      <c r="Y146" s="145">
        <f t="shared" si="30"/>
        <v>0</v>
      </c>
    </row>
    <row r="147" spans="2:25" ht="12.75">
      <c r="B147" s="50" t="s">
        <v>361</v>
      </c>
      <c r="C147" s="95" t="s">
        <v>630</v>
      </c>
      <c r="D147" s="12" t="s">
        <v>20</v>
      </c>
      <c r="E147" s="256" t="s">
        <v>346</v>
      </c>
      <c r="F147" s="145">
        <f t="shared" si="23"/>
        <v>36.9</v>
      </c>
      <c r="G147" s="145"/>
      <c r="H147" s="145">
        <v>36.9</v>
      </c>
      <c r="I147" s="145"/>
      <c r="J147" s="145"/>
      <c r="K147" s="145">
        <f t="shared" si="21"/>
        <v>36.9</v>
      </c>
      <c r="L147" s="145"/>
      <c r="M147" s="145">
        <v>36.9</v>
      </c>
      <c r="N147" s="145"/>
      <c r="O147" s="145"/>
      <c r="P147" s="145">
        <f t="shared" si="24"/>
        <v>100</v>
      </c>
      <c r="Q147" s="145"/>
      <c r="R147" s="145">
        <f t="shared" si="25"/>
        <v>100</v>
      </c>
      <c r="S147" s="145"/>
      <c r="T147" s="145"/>
      <c r="U147" s="145">
        <f t="shared" si="26"/>
        <v>0</v>
      </c>
      <c r="V147" s="145">
        <f t="shared" si="27"/>
        <v>0</v>
      </c>
      <c r="W147" s="145">
        <f t="shared" si="28"/>
        <v>0</v>
      </c>
      <c r="X147" s="145">
        <f t="shared" si="29"/>
        <v>0</v>
      </c>
      <c r="Y147" s="145">
        <f t="shared" si="30"/>
        <v>0</v>
      </c>
    </row>
    <row r="148" spans="2:25" ht="38.25">
      <c r="B148" s="305" t="s">
        <v>266</v>
      </c>
      <c r="C148" s="87" t="s">
        <v>265</v>
      </c>
      <c r="D148" s="152"/>
      <c r="E148" s="258"/>
      <c r="F148" s="158">
        <f t="shared" si="23"/>
        <v>6052.7</v>
      </c>
      <c r="G148" s="158"/>
      <c r="H148" s="158">
        <f>H149</f>
        <v>6052.7</v>
      </c>
      <c r="I148" s="145"/>
      <c r="J148" s="145"/>
      <c r="K148" s="158">
        <f t="shared" si="21"/>
        <v>6052.7</v>
      </c>
      <c r="L148" s="145"/>
      <c r="M148" s="158">
        <f>M149</f>
        <v>6052.7</v>
      </c>
      <c r="N148" s="145"/>
      <c r="O148" s="145"/>
      <c r="P148" s="145">
        <f t="shared" si="24"/>
        <v>100</v>
      </c>
      <c r="Q148" s="145"/>
      <c r="R148" s="145">
        <f t="shared" si="25"/>
        <v>100</v>
      </c>
      <c r="S148" s="145"/>
      <c r="T148" s="145"/>
      <c r="U148" s="145">
        <f t="shared" si="26"/>
        <v>0</v>
      </c>
      <c r="V148" s="145">
        <f t="shared" si="27"/>
        <v>0</v>
      </c>
      <c r="W148" s="145">
        <f t="shared" si="28"/>
        <v>0</v>
      </c>
      <c r="X148" s="145">
        <f t="shared" si="29"/>
        <v>0</v>
      </c>
      <c r="Y148" s="145">
        <f t="shared" si="30"/>
        <v>0</v>
      </c>
    </row>
    <row r="149" spans="2:25" ht="38.25">
      <c r="B149" s="153" t="s">
        <v>140</v>
      </c>
      <c r="C149" s="87" t="s">
        <v>265</v>
      </c>
      <c r="D149" s="152" t="s">
        <v>141</v>
      </c>
      <c r="E149" s="258"/>
      <c r="F149" s="158">
        <f t="shared" si="23"/>
        <v>6052.7</v>
      </c>
      <c r="G149" s="158"/>
      <c r="H149" s="158">
        <f>H150</f>
        <v>6052.7</v>
      </c>
      <c r="I149" s="145"/>
      <c r="J149" s="145"/>
      <c r="K149" s="158">
        <f aca="true" t="shared" si="31" ref="K149:K217">M149+N149+O149+L149</f>
        <v>6052.7</v>
      </c>
      <c r="L149" s="145"/>
      <c r="M149" s="158">
        <f>M150</f>
        <v>6052.7</v>
      </c>
      <c r="N149" s="145"/>
      <c r="O149" s="145"/>
      <c r="P149" s="145">
        <f t="shared" si="24"/>
        <v>100</v>
      </c>
      <c r="Q149" s="145"/>
      <c r="R149" s="145">
        <f t="shared" si="25"/>
        <v>100</v>
      </c>
      <c r="S149" s="145"/>
      <c r="T149" s="145"/>
      <c r="U149" s="145">
        <f t="shared" si="26"/>
        <v>0</v>
      </c>
      <c r="V149" s="145">
        <f t="shared" si="27"/>
        <v>0</v>
      </c>
      <c r="W149" s="145">
        <f t="shared" si="28"/>
        <v>0</v>
      </c>
      <c r="X149" s="145">
        <f t="shared" si="29"/>
        <v>0</v>
      </c>
      <c r="Y149" s="145">
        <f t="shared" si="30"/>
        <v>0</v>
      </c>
    </row>
    <row r="150" spans="2:25" ht="12.75">
      <c r="B150" s="153" t="s">
        <v>360</v>
      </c>
      <c r="C150" s="87" t="s">
        <v>265</v>
      </c>
      <c r="D150" s="152" t="s">
        <v>141</v>
      </c>
      <c r="E150" s="258" t="s">
        <v>300</v>
      </c>
      <c r="F150" s="158">
        <f t="shared" si="23"/>
        <v>6052.7</v>
      </c>
      <c r="G150" s="158"/>
      <c r="H150" s="158">
        <v>6052.7</v>
      </c>
      <c r="I150" s="145"/>
      <c r="J150" s="145"/>
      <c r="K150" s="158">
        <f t="shared" si="31"/>
        <v>6052.7</v>
      </c>
      <c r="L150" s="145"/>
      <c r="M150" s="158">
        <v>6052.7</v>
      </c>
      <c r="N150" s="145"/>
      <c r="O150" s="145"/>
      <c r="P150" s="145">
        <f t="shared" si="24"/>
        <v>100</v>
      </c>
      <c r="Q150" s="145"/>
      <c r="R150" s="145">
        <f t="shared" si="25"/>
        <v>100</v>
      </c>
      <c r="S150" s="145"/>
      <c r="T150" s="145"/>
      <c r="U150" s="145">
        <f t="shared" si="26"/>
        <v>0</v>
      </c>
      <c r="V150" s="145">
        <f t="shared" si="27"/>
        <v>0</v>
      </c>
      <c r="W150" s="145">
        <f t="shared" si="28"/>
        <v>0</v>
      </c>
      <c r="X150" s="145">
        <f t="shared" si="29"/>
        <v>0</v>
      </c>
      <c r="Y150" s="145">
        <f t="shared" si="30"/>
        <v>0</v>
      </c>
    </row>
    <row r="151" spans="2:25" ht="89.25">
      <c r="B151" s="305" t="s">
        <v>39</v>
      </c>
      <c r="C151" s="36" t="s">
        <v>160</v>
      </c>
      <c r="D151" s="40"/>
      <c r="E151" s="256"/>
      <c r="F151" s="145">
        <f t="shared" si="23"/>
        <v>1235.8000000000002</v>
      </c>
      <c r="G151" s="145"/>
      <c r="H151" s="145">
        <f>H152+H154+H156</f>
        <v>1235.8000000000002</v>
      </c>
      <c r="I151" s="145"/>
      <c r="J151" s="145"/>
      <c r="K151" s="145">
        <f t="shared" si="31"/>
        <v>1235.7</v>
      </c>
      <c r="L151" s="145"/>
      <c r="M151" s="145">
        <f>M152+M154+M156</f>
        <v>1235.7</v>
      </c>
      <c r="N151" s="145"/>
      <c r="O151" s="145"/>
      <c r="P151" s="145">
        <f t="shared" si="24"/>
        <v>99.9919080757404</v>
      </c>
      <c r="Q151" s="145"/>
      <c r="R151" s="145">
        <f t="shared" si="25"/>
        <v>99.9919080757404</v>
      </c>
      <c r="S151" s="145"/>
      <c r="T151" s="145"/>
      <c r="U151" s="145">
        <f t="shared" si="26"/>
        <v>0.10000000000013642</v>
      </c>
      <c r="V151" s="145">
        <f t="shared" si="27"/>
        <v>0</v>
      </c>
      <c r="W151" s="145">
        <f t="shared" si="28"/>
        <v>0.10000000000013642</v>
      </c>
      <c r="X151" s="145">
        <f t="shared" si="29"/>
        <v>0</v>
      </c>
      <c r="Y151" s="145">
        <f t="shared" si="30"/>
        <v>0</v>
      </c>
    </row>
    <row r="152" spans="2:25" ht="63.75">
      <c r="B152" s="31" t="s">
        <v>377</v>
      </c>
      <c r="C152" s="36" t="s">
        <v>160</v>
      </c>
      <c r="D152" s="40" t="s">
        <v>20</v>
      </c>
      <c r="E152" s="256"/>
      <c r="F152" s="145">
        <f t="shared" si="23"/>
        <v>1087.5</v>
      </c>
      <c r="G152" s="145"/>
      <c r="H152" s="145">
        <f>H153</f>
        <v>1087.5</v>
      </c>
      <c r="I152" s="145"/>
      <c r="J152" s="145"/>
      <c r="K152" s="145">
        <f t="shared" si="31"/>
        <v>1087.5</v>
      </c>
      <c r="L152" s="145"/>
      <c r="M152" s="145">
        <f>M153</f>
        <v>1087.5</v>
      </c>
      <c r="N152" s="145"/>
      <c r="O152" s="145"/>
      <c r="P152" s="145">
        <f t="shared" si="24"/>
        <v>100</v>
      </c>
      <c r="Q152" s="145"/>
      <c r="R152" s="145">
        <f t="shared" si="25"/>
        <v>100</v>
      </c>
      <c r="S152" s="145"/>
      <c r="T152" s="145"/>
      <c r="U152" s="145">
        <f t="shared" si="26"/>
        <v>0</v>
      </c>
      <c r="V152" s="145">
        <f t="shared" si="27"/>
        <v>0</v>
      </c>
      <c r="W152" s="145">
        <f t="shared" si="28"/>
        <v>0</v>
      </c>
      <c r="X152" s="145">
        <f t="shared" si="29"/>
        <v>0</v>
      </c>
      <c r="Y152" s="145">
        <f t="shared" si="30"/>
        <v>0</v>
      </c>
    </row>
    <row r="153" spans="2:25" ht="12.75">
      <c r="B153" s="50" t="s">
        <v>361</v>
      </c>
      <c r="C153" s="36" t="s">
        <v>160</v>
      </c>
      <c r="D153" s="40" t="s">
        <v>20</v>
      </c>
      <c r="E153" s="256" t="s">
        <v>302</v>
      </c>
      <c r="F153" s="145">
        <f t="shared" si="23"/>
        <v>1087.5</v>
      </c>
      <c r="G153" s="145"/>
      <c r="H153" s="145">
        <v>1087.5</v>
      </c>
      <c r="I153" s="145"/>
      <c r="J153" s="145"/>
      <c r="K153" s="145">
        <f t="shared" si="31"/>
        <v>1087.5</v>
      </c>
      <c r="L153" s="145"/>
      <c r="M153" s="145">
        <v>1087.5</v>
      </c>
      <c r="N153" s="145"/>
      <c r="O153" s="145"/>
      <c r="P153" s="145">
        <f t="shared" si="24"/>
        <v>100</v>
      </c>
      <c r="Q153" s="145"/>
      <c r="R153" s="145">
        <f t="shared" si="25"/>
        <v>100</v>
      </c>
      <c r="S153" s="145"/>
      <c r="T153" s="145"/>
      <c r="U153" s="145">
        <f t="shared" si="26"/>
        <v>0</v>
      </c>
      <c r="V153" s="145">
        <f t="shared" si="27"/>
        <v>0</v>
      </c>
      <c r="W153" s="145">
        <f t="shared" si="28"/>
        <v>0</v>
      </c>
      <c r="X153" s="145">
        <f t="shared" si="29"/>
        <v>0</v>
      </c>
      <c r="Y153" s="145">
        <f t="shared" si="30"/>
        <v>0</v>
      </c>
    </row>
    <row r="154" spans="2:25" ht="25.5">
      <c r="B154" s="41" t="s">
        <v>467</v>
      </c>
      <c r="C154" s="36" t="s">
        <v>160</v>
      </c>
      <c r="D154" s="40" t="s">
        <v>381</v>
      </c>
      <c r="E154" s="256"/>
      <c r="F154" s="145">
        <f t="shared" si="23"/>
        <v>147.9</v>
      </c>
      <c r="G154" s="145"/>
      <c r="H154" s="160">
        <f>H155</f>
        <v>147.9</v>
      </c>
      <c r="I154" s="145"/>
      <c r="J154" s="145"/>
      <c r="K154" s="145">
        <f t="shared" si="31"/>
        <v>147.8</v>
      </c>
      <c r="L154" s="145"/>
      <c r="M154" s="160">
        <f>M155</f>
        <v>147.8</v>
      </c>
      <c r="N154" s="145"/>
      <c r="O154" s="145"/>
      <c r="P154" s="145">
        <f t="shared" si="24"/>
        <v>99.93238674780257</v>
      </c>
      <c r="Q154" s="145"/>
      <c r="R154" s="145">
        <f t="shared" si="25"/>
        <v>99.93238674780257</v>
      </c>
      <c r="S154" s="145"/>
      <c r="T154" s="145"/>
      <c r="U154" s="145">
        <f t="shared" si="26"/>
        <v>0.09999999999999432</v>
      </c>
      <c r="V154" s="145">
        <f t="shared" si="27"/>
        <v>0</v>
      </c>
      <c r="W154" s="145">
        <f t="shared" si="28"/>
        <v>0.09999999999999432</v>
      </c>
      <c r="X154" s="145">
        <f t="shared" si="29"/>
        <v>0</v>
      </c>
      <c r="Y154" s="145">
        <f t="shared" si="30"/>
        <v>0</v>
      </c>
    </row>
    <row r="155" spans="2:25" ht="12.75">
      <c r="B155" s="50" t="s">
        <v>361</v>
      </c>
      <c r="C155" s="36" t="s">
        <v>160</v>
      </c>
      <c r="D155" s="40" t="s">
        <v>381</v>
      </c>
      <c r="E155" s="256" t="s">
        <v>302</v>
      </c>
      <c r="F155" s="145">
        <f t="shared" si="23"/>
        <v>147.9</v>
      </c>
      <c r="G155" s="145"/>
      <c r="H155" s="160">
        <v>147.9</v>
      </c>
      <c r="I155" s="145"/>
      <c r="J155" s="145"/>
      <c r="K155" s="145">
        <f t="shared" si="31"/>
        <v>147.8</v>
      </c>
      <c r="L155" s="145"/>
      <c r="M155" s="160">
        <v>147.8</v>
      </c>
      <c r="N155" s="145"/>
      <c r="O155" s="145"/>
      <c r="P155" s="145">
        <f t="shared" si="24"/>
        <v>99.93238674780257</v>
      </c>
      <c r="Q155" s="145"/>
      <c r="R155" s="145">
        <f t="shared" si="25"/>
        <v>99.93238674780257</v>
      </c>
      <c r="S155" s="145"/>
      <c r="T155" s="145"/>
      <c r="U155" s="145">
        <f t="shared" si="26"/>
        <v>0.09999999999999432</v>
      </c>
      <c r="V155" s="145">
        <f t="shared" si="27"/>
        <v>0</v>
      </c>
      <c r="W155" s="145">
        <f t="shared" si="28"/>
        <v>0.09999999999999432</v>
      </c>
      <c r="X155" s="145">
        <f t="shared" si="29"/>
        <v>0</v>
      </c>
      <c r="Y155" s="145">
        <f t="shared" si="30"/>
        <v>0</v>
      </c>
    </row>
    <row r="156" spans="2:25" ht="12.75">
      <c r="B156" s="41" t="s">
        <v>297</v>
      </c>
      <c r="C156" s="36" t="s">
        <v>160</v>
      </c>
      <c r="D156" s="40" t="s">
        <v>66</v>
      </c>
      <c r="E156" s="256"/>
      <c r="F156" s="145">
        <f t="shared" si="23"/>
        <v>0.4</v>
      </c>
      <c r="G156" s="145"/>
      <c r="H156" s="160">
        <f>H157</f>
        <v>0.4</v>
      </c>
      <c r="I156" s="145"/>
      <c r="J156" s="145"/>
      <c r="K156" s="145">
        <f t="shared" si="31"/>
        <v>0.4</v>
      </c>
      <c r="L156" s="145"/>
      <c r="M156" s="160">
        <f>M157</f>
        <v>0.4</v>
      </c>
      <c r="N156" s="145"/>
      <c r="O156" s="145"/>
      <c r="P156" s="145">
        <f t="shared" si="24"/>
        <v>100</v>
      </c>
      <c r="Q156" s="145"/>
      <c r="R156" s="145">
        <f t="shared" si="25"/>
        <v>100</v>
      </c>
      <c r="S156" s="145"/>
      <c r="T156" s="145"/>
      <c r="U156" s="145">
        <f t="shared" si="26"/>
        <v>0</v>
      </c>
      <c r="V156" s="145">
        <f t="shared" si="27"/>
        <v>0</v>
      </c>
      <c r="W156" s="145">
        <f t="shared" si="28"/>
        <v>0</v>
      </c>
      <c r="X156" s="145">
        <f t="shared" si="29"/>
        <v>0</v>
      </c>
      <c r="Y156" s="145">
        <f t="shared" si="30"/>
        <v>0</v>
      </c>
    </row>
    <row r="157" spans="2:25" ht="12.75">
      <c r="B157" s="50" t="s">
        <v>361</v>
      </c>
      <c r="C157" s="36" t="s">
        <v>160</v>
      </c>
      <c r="D157" s="40" t="s">
        <v>66</v>
      </c>
      <c r="E157" s="256" t="s">
        <v>302</v>
      </c>
      <c r="F157" s="145">
        <f t="shared" si="23"/>
        <v>0.4</v>
      </c>
      <c r="G157" s="145"/>
      <c r="H157" s="160">
        <v>0.4</v>
      </c>
      <c r="I157" s="145"/>
      <c r="J157" s="145"/>
      <c r="K157" s="145">
        <f t="shared" si="31"/>
        <v>0.4</v>
      </c>
      <c r="L157" s="145"/>
      <c r="M157" s="160">
        <v>0.4</v>
      </c>
      <c r="N157" s="145"/>
      <c r="O157" s="145"/>
      <c r="P157" s="145">
        <f t="shared" si="24"/>
        <v>100</v>
      </c>
      <c r="Q157" s="145"/>
      <c r="R157" s="145">
        <f t="shared" si="25"/>
        <v>100</v>
      </c>
      <c r="S157" s="145"/>
      <c r="T157" s="145"/>
      <c r="U157" s="145">
        <f t="shared" si="26"/>
        <v>0</v>
      </c>
      <c r="V157" s="145">
        <f t="shared" si="27"/>
        <v>0</v>
      </c>
      <c r="W157" s="145">
        <f t="shared" si="28"/>
        <v>0</v>
      </c>
      <c r="X157" s="145">
        <f t="shared" si="29"/>
        <v>0</v>
      </c>
      <c r="Y157" s="145">
        <f t="shared" si="30"/>
        <v>0</v>
      </c>
    </row>
    <row r="158" spans="2:25" ht="38.25">
      <c r="B158" s="305" t="s">
        <v>40</v>
      </c>
      <c r="C158" s="36" t="s">
        <v>488</v>
      </c>
      <c r="D158" s="40"/>
      <c r="E158" s="256"/>
      <c r="F158" s="145">
        <f t="shared" si="23"/>
        <v>3585.3</v>
      </c>
      <c r="G158" s="145">
        <f>G159</f>
        <v>797.2</v>
      </c>
      <c r="H158" s="145">
        <f>H159</f>
        <v>2788.1</v>
      </c>
      <c r="I158" s="145"/>
      <c r="J158" s="145"/>
      <c r="K158" s="145">
        <f t="shared" si="31"/>
        <v>3585.3</v>
      </c>
      <c r="L158" s="145">
        <f>L159</f>
        <v>797.2</v>
      </c>
      <c r="M158" s="145">
        <f>M159</f>
        <v>2788.1</v>
      </c>
      <c r="N158" s="145"/>
      <c r="O158" s="145"/>
      <c r="P158" s="145">
        <f t="shared" si="24"/>
        <v>100</v>
      </c>
      <c r="Q158" s="145">
        <f aca="true" t="shared" si="32" ref="Q158:Q167">L158/G158*100</f>
        <v>100</v>
      </c>
      <c r="R158" s="145">
        <f t="shared" si="25"/>
        <v>100</v>
      </c>
      <c r="S158" s="145"/>
      <c r="T158" s="145"/>
      <c r="U158" s="145">
        <f t="shared" si="26"/>
        <v>0</v>
      </c>
      <c r="V158" s="145">
        <f t="shared" si="27"/>
        <v>0</v>
      </c>
      <c r="W158" s="145">
        <f t="shared" si="28"/>
        <v>0</v>
      </c>
      <c r="X158" s="145">
        <f t="shared" si="29"/>
        <v>0</v>
      </c>
      <c r="Y158" s="145">
        <f t="shared" si="30"/>
        <v>0</v>
      </c>
    </row>
    <row r="159" spans="2:25" ht="38.25">
      <c r="B159" s="31" t="s">
        <v>140</v>
      </c>
      <c r="C159" s="36" t="s">
        <v>488</v>
      </c>
      <c r="D159" s="40" t="s">
        <v>141</v>
      </c>
      <c r="E159" s="256"/>
      <c r="F159" s="145">
        <f t="shared" si="23"/>
        <v>3585.3</v>
      </c>
      <c r="G159" s="145">
        <f>G160</f>
        <v>797.2</v>
      </c>
      <c r="H159" s="145">
        <f>H160</f>
        <v>2788.1</v>
      </c>
      <c r="I159" s="145"/>
      <c r="J159" s="145"/>
      <c r="K159" s="145">
        <f t="shared" si="31"/>
        <v>3585.3</v>
      </c>
      <c r="L159" s="145">
        <f>L160</f>
        <v>797.2</v>
      </c>
      <c r="M159" s="145">
        <f>M160</f>
        <v>2788.1</v>
      </c>
      <c r="N159" s="145"/>
      <c r="O159" s="145"/>
      <c r="P159" s="145">
        <f t="shared" si="24"/>
        <v>100</v>
      </c>
      <c r="Q159" s="145">
        <f t="shared" si="32"/>
        <v>100</v>
      </c>
      <c r="R159" s="145">
        <f t="shared" si="25"/>
        <v>100</v>
      </c>
      <c r="S159" s="145"/>
      <c r="T159" s="145"/>
      <c r="U159" s="145">
        <f t="shared" si="26"/>
        <v>0</v>
      </c>
      <c r="V159" s="145">
        <f t="shared" si="27"/>
        <v>0</v>
      </c>
      <c r="W159" s="145">
        <f t="shared" si="28"/>
        <v>0</v>
      </c>
      <c r="X159" s="145">
        <f t="shared" si="29"/>
        <v>0</v>
      </c>
      <c r="Y159" s="145">
        <f t="shared" si="30"/>
        <v>0</v>
      </c>
    </row>
    <row r="160" spans="2:25" ht="12.75">
      <c r="B160" s="31" t="s">
        <v>363</v>
      </c>
      <c r="C160" s="36" t="s">
        <v>488</v>
      </c>
      <c r="D160" s="40" t="s">
        <v>141</v>
      </c>
      <c r="E160" s="256" t="s">
        <v>304</v>
      </c>
      <c r="F160" s="145">
        <f t="shared" si="23"/>
        <v>3585.3</v>
      </c>
      <c r="G160" s="145">
        <v>797.2</v>
      </c>
      <c r="H160" s="145">
        <v>2788.1</v>
      </c>
      <c r="I160" s="145"/>
      <c r="J160" s="145"/>
      <c r="K160" s="145">
        <f t="shared" si="31"/>
        <v>3585.3</v>
      </c>
      <c r="L160" s="145">
        <v>797.2</v>
      </c>
      <c r="M160" s="145">
        <v>2788.1</v>
      </c>
      <c r="N160" s="145"/>
      <c r="O160" s="145"/>
      <c r="P160" s="145">
        <f t="shared" si="24"/>
        <v>100</v>
      </c>
      <c r="Q160" s="145">
        <f t="shared" si="32"/>
        <v>100</v>
      </c>
      <c r="R160" s="145">
        <f t="shared" si="25"/>
        <v>100</v>
      </c>
      <c r="S160" s="145"/>
      <c r="T160" s="145"/>
      <c r="U160" s="145">
        <f t="shared" si="26"/>
        <v>0</v>
      </c>
      <c r="V160" s="145">
        <f t="shared" si="27"/>
        <v>0</v>
      </c>
      <c r="W160" s="145">
        <f t="shared" si="28"/>
        <v>0</v>
      </c>
      <c r="X160" s="145">
        <f t="shared" si="29"/>
        <v>0</v>
      </c>
      <c r="Y160" s="145">
        <f t="shared" si="30"/>
        <v>0</v>
      </c>
    </row>
    <row r="161" spans="2:25" ht="25.5">
      <c r="B161" s="305" t="s">
        <v>41</v>
      </c>
      <c r="C161" s="36" t="s">
        <v>10</v>
      </c>
      <c r="D161" s="40"/>
      <c r="E161" s="256"/>
      <c r="F161" s="145">
        <f t="shared" si="23"/>
        <v>4276.8</v>
      </c>
      <c r="G161" s="145">
        <f>G162+G164+G166</f>
        <v>1655.3999999999999</v>
      </c>
      <c r="H161" s="145">
        <f>H162+H164+H166</f>
        <v>2621.4</v>
      </c>
      <c r="I161" s="145"/>
      <c r="J161" s="145"/>
      <c r="K161" s="145">
        <f t="shared" si="31"/>
        <v>4276.8</v>
      </c>
      <c r="L161" s="145">
        <f>L162+L164+L166</f>
        <v>1655.3999999999999</v>
      </c>
      <c r="M161" s="145">
        <f>M162+M164+M166</f>
        <v>2621.4</v>
      </c>
      <c r="N161" s="145"/>
      <c r="O161" s="145"/>
      <c r="P161" s="145">
        <f t="shared" si="24"/>
        <v>100</v>
      </c>
      <c r="Q161" s="145">
        <f t="shared" si="32"/>
        <v>100</v>
      </c>
      <c r="R161" s="145">
        <f t="shared" si="25"/>
        <v>100</v>
      </c>
      <c r="S161" s="145"/>
      <c r="T161" s="145"/>
      <c r="U161" s="145">
        <f t="shared" si="26"/>
        <v>0</v>
      </c>
      <c r="V161" s="145">
        <f t="shared" si="27"/>
        <v>0</v>
      </c>
      <c r="W161" s="145">
        <f t="shared" si="28"/>
        <v>0</v>
      </c>
      <c r="X161" s="145">
        <f t="shared" si="29"/>
        <v>0</v>
      </c>
      <c r="Y161" s="145">
        <f t="shared" si="30"/>
        <v>0</v>
      </c>
    </row>
    <row r="162" spans="2:25" ht="63.75">
      <c r="B162" s="31" t="s">
        <v>377</v>
      </c>
      <c r="C162" s="36" t="s">
        <v>10</v>
      </c>
      <c r="D162" s="40" t="s">
        <v>20</v>
      </c>
      <c r="E162" s="256"/>
      <c r="F162" s="145">
        <f t="shared" si="23"/>
        <v>3297.6000000000004</v>
      </c>
      <c r="G162" s="145">
        <f>G163</f>
        <v>720.8</v>
      </c>
      <c r="H162" s="145">
        <f>H163</f>
        <v>2576.8</v>
      </c>
      <c r="I162" s="145"/>
      <c r="J162" s="145"/>
      <c r="K162" s="145">
        <f t="shared" si="31"/>
        <v>3297.6000000000004</v>
      </c>
      <c r="L162" s="145">
        <f>L163</f>
        <v>720.8</v>
      </c>
      <c r="M162" s="145">
        <f>M163</f>
        <v>2576.8</v>
      </c>
      <c r="N162" s="145"/>
      <c r="O162" s="145"/>
      <c r="P162" s="145">
        <f t="shared" si="24"/>
        <v>100</v>
      </c>
      <c r="Q162" s="145">
        <f t="shared" si="32"/>
        <v>100</v>
      </c>
      <c r="R162" s="145">
        <f t="shared" si="25"/>
        <v>100</v>
      </c>
      <c r="S162" s="145"/>
      <c r="T162" s="145"/>
      <c r="U162" s="145">
        <f t="shared" si="26"/>
        <v>0</v>
      </c>
      <c r="V162" s="145">
        <f t="shared" si="27"/>
        <v>0</v>
      </c>
      <c r="W162" s="145">
        <f t="shared" si="28"/>
        <v>0</v>
      </c>
      <c r="X162" s="145">
        <f t="shared" si="29"/>
        <v>0</v>
      </c>
      <c r="Y162" s="145">
        <f t="shared" si="30"/>
        <v>0</v>
      </c>
    </row>
    <row r="163" spans="2:25" ht="12.75">
      <c r="B163" s="31" t="s">
        <v>363</v>
      </c>
      <c r="C163" s="36" t="s">
        <v>10</v>
      </c>
      <c r="D163" s="40" t="s">
        <v>20</v>
      </c>
      <c r="E163" s="256" t="s">
        <v>304</v>
      </c>
      <c r="F163" s="145">
        <f t="shared" si="23"/>
        <v>3297.6000000000004</v>
      </c>
      <c r="G163" s="145">
        <v>720.8</v>
      </c>
      <c r="H163" s="160">
        <v>2576.8</v>
      </c>
      <c r="I163" s="145"/>
      <c r="J163" s="145"/>
      <c r="K163" s="145">
        <f t="shared" si="31"/>
        <v>3297.6000000000004</v>
      </c>
      <c r="L163" s="145">
        <v>720.8</v>
      </c>
      <c r="M163" s="160">
        <v>2576.8</v>
      </c>
      <c r="N163" s="145"/>
      <c r="O163" s="145"/>
      <c r="P163" s="145">
        <f t="shared" si="24"/>
        <v>100</v>
      </c>
      <c r="Q163" s="145">
        <f t="shared" si="32"/>
        <v>100</v>
      </c>
      <c r="R163" s="145">
        <f t="shared" si="25"/>
        <v>100</v>
      </c>
      <c r="S163" s="145"/>
      <c r="T163" s="145"/>
      <c r="U163" s="145">
        <f t="shared" si="26"/>
        <v>0</v>
      </c>
      <c r="V163" s="145">
        <f t="shared" si="27"/>
        <v>0</v>
      </c>
      <c r="W163" s="145">
        <f t="shared" si="28"/>
        <v>0</v>
      </c>
      <c r="X163" s="145">
        <f t="shared" si="29"/>
        <v>0</v>
      </c>
      <c r="Y163" s="145">
        <f t="shared" si="30"/>
        <v>0</v>
      </c>
    </row>
    <row r="164" spans="2:25" ht="25.5">
      <c r="B164" s="41" t="s">
        <v>467</v>
      </c>
      <c r="C164" s="36" t="s">
        <v>10</v>
      </c>
      <c r="D164" s="40" t="s">
        <v>381</v>
      </c>
      <c r="E164" s="256"/>
      <c r="F164" s="145">
        <f t="shared" si="23"/>
        <v>970</v>
      </c>
      <c r="G164" s="145">
        <f>G165</f>
        <v>929.9</v>
      </c>
      <c r="H164" s="145">
        <f>H165</f>
        <v>40.1</v>
      </c>
      <c r="I164" s="145"/>
      <c r="J164" s="145"/>
      <c r="K164" s="145">
        <f t="shared" si="31"/>
        <v>970</v>
      </c>
      <c r="L164" s="145">
        <f>L165</f>
        <v>929.9</v>
      </c>
      <c r="M164" s="145">
        <f>M165</f>
        <v>40.1</v>
      </c>
      <c r="N164" s="145"/>
      <c r="O164" s="145"/>
      <c r="P164" s="145">
        <f t="shared" si="24"/>
        <v>100</v>
      </c>
      <c r="Q164" s="145">
        <f t="shared" si="32"/>
        <v>100</v>
      </c>
      <c r="R164" s="145">
        <f t="shared" si="25"/>
        <v>100</v>
      </c>
      <c r="S164" s="145"/>
      <c r="T164" s="145"/>
      <c r="U164" s="145">
        <f t="shared" si="26"/>
        <v>0</v>
      </c>
      <c r="V164" s="145">
        <f t="shared" si="27"/>
        <v>0</v>
      </c>
      <c r="W164" s="145">
        <f t="shared" si="28"/>
        <v>0</v>
      </c>
      <c r="X164" s="145">
        <f t="shared" si="29"/>
        <v>0</v>
      </c>
      <c r="Y164" s="145">
        <f t="shared" si="30"/>
        <v>0</v>
      </c>
    </row>
    <row r="165" spans="2:25" ht="12.75">
      <c r="B165" s="31" t="s">
        <v>363</v>
      </c>
      <c r="C165" s="36" t="s">
        <v>10</v>
      </c>
      <c r="D165" s="40" t="s">
        <v>381</v>
      </c>
      <c r="E165" s="256" t="s">
        <v>304</v>
      </c>
      <c r="F165" s="145">
        <f t="shared" si="23"/>
        <v>970</v>
      </c>
      <c r="G165" s="145">
        <v>929.9</v>
      </c>
      <c r="H165" s="145">
        <v>40.1</v>
      </c>
      <c r="I165" s="145"/>
      <c r="J165" s="145"/>
      <c r="K165" s="145">
        <f t="shared" si="31"/>
        <v>970</v>
      </c>
      <c r="L165" s="145">
        <v>929.9</v>
      </c>
      <c r="M165" s="145">
        <v>40.1</v>
      </c>
      <c r="N165" s="145"/>
      <c r="O165" s="145"/>
      <c r="P165" s="145">
        <f t="shared" si="24"/>
        <v>100</v>
      </c>
      <c r="Q165" s="145">
        <f t="shared" si="32"/>
        <v>100</v>
      </c>
      <c r="R165" s="145">
        <f t="shared" si="25"/>
        <v>100</v>
      </c>
      <c r="S165" s="145"/>
      <c r="T165" s="145"/>
      <c r="U165" s="145">
        <f t="shared" si="26"/>
        <v>0</v>
      </c>
      <c r="V165" s="145">
        <f t="shared" si="27"/>
        <v>0</v>
      </c>
      <c r="W165" s="145">
        <f t="shared" si="28"/>
        <v>0</v>
      </c>
      <c r="X165" s="145">
        <f t="shared" si="29"/>
        <v>0</v>
      </c>
      <c r="Y165" s="145">
        <f t="shared" si="30"/>
        <v>0</v>
      </c>
    </row>
    <row r="166" spans="2:25" ht="12.75">
      <c r="B166" s="16" t="s">
        <v>298</v>
      </c>
      <c r="C166" s="36" t="s">
        <v>10</v>
      </c>
      <c r="D166" s="12" t="s">
        <v>299</v>
      </c>
      <c r="E166" s="261"/>
      <c r="F166" s="145">
        <f t="shared" si="23"/>
        <v>9.2</v>
      </c>
      <c r="G166" s="145">
        <f>G167</f>
        <v>4.7</v>
      </c>
      <c r="H166" s="145">
        <f>H167</f>
        <v>4.5</v>
      </c>
      <c r="I166" s="145"/>
      <c r="J166" s="145"/>
      <c r="K166" s="145">
        <f t="shared" si="31"/>
        <v>9.2</v>
      </c>
      <c r="L166" s="145">
        <f>L167</f>
        <v>4.7</v>
      </c>
      <c r="M166" s="145">
        <f>M167</f>
        <v>4.5</v>
      </c>
      <c r="N166" s="145"/>
      <c r="O166" s="145"/>
      <c r="P166" s="145">
        <f t="shared" si="24"/>
        <v>100</v>
      </c>
      <c r="Q166" s="145">
        <f t="shared" si="32"/>
        <v>100</v>
      </c>
      <c r="R166" s="145">
        <f t="shared" si="25"/>
        <v>100</v>
      </c>
      <c r="S166" s="145"/>
      <c r="T166" s="145"/>
      <c r="U166" s="145">
        <f t="shared" si="26"/>
        <v>0</v>
      </c>
      <c r="V166" s="145">
        <f t="shared" si="27"/>
        <v>0</v>
      </c>
      <c r="W166" s="145">
        <f t="shared" si="28"/>
        <v>0</v>
      </c>
      <c r="X166" s="145">
        <f t="shared" si="29"/>
        <v>0</v>
      </c>
      <c r="Y166" s="145">
        <f t="shared" si="30"/>
        <v>0</v>
      </c>
    </row>
    <row r="167" spans="2:25" ht="12.75">
      <c r="B167" s="31" t="s">
        <v>363</v>
      </c>
      <c r="C167" s="36" t="s">
        <v>10</v>
      </c>
      <c r="D167" s="12" t="s">
        <v>299</v>
      </c>
      <c r="E167" s="261" t="s">
        <v>304</v>
      </c>
      <c r="F167" s="145">
        <f t="shared" si="23"/>
        <v>9.2</v>
      </c>
      <c r="G167" s="145">
        <v>4.7</v>
      </c>
      <c r="H167" s="145">
        <v>4.5</v>
      </c>
      <c r="I167" s="145"/>
      <c r="J167" s="145"/>
      <c r="K167" s="145">
        <f t="shared" si="31"/>
        <v>9.2</v>
      </c>
      <c r="L167" s="145">
        <v>4.7</v>
      </c>
      <c r="M167" s="145">
        <v>4.5</v>
      </c>
      <c r="N167" s="145"/>
      <c r="O167" s="145"/>
      <c r="P167" s="145">
        <f t="shared" si="24"/>
        <v>100</v>
      </c>
      <c r="Q167" s="145">
        <f t="shared" si="32"/>
        <v>100</v>
      </c>
      <c r="R167" s="145">
        <f t="shared" si="25"/>
        <v>100</v>
      </c>
      <c r="S167" s="145"/>
      <c r="T167" s="145"/>
      <c r="U167" s="145">
        <f t="shared" si="26"/>
        <v>0</v>
      </c>
      <c r="V167" s="145">
        <f t="shared" si="27"/>
        <v>0</v>
      </c>
      <c r="W167" s="145">
        <f t="shared" si="28"/>
        <v>0</v>
      </c>
      <c r="X167" s="145">
        <f t="shared" si="29"/>
        <v>0</v>
      </c>
      <c r="Y167" s="145">
        <f t="shared" si="30"/>
        <v>0</v>
      </c>
    </row>
    <row r="168" spans="2:25" ht="51">
      <c r="B168" s="31" t="s">
        <v>652</v>
      </c>
      <c r="C168" s="36" t="s">
        <v>463</v>
      </c>
      <c r="D168" s="40"/>
      <c r="E168" s="256"/>
      <c r="F168" s="145">
        <f t="shared" si="23"/>
        <v>1725.6</v>
      </c>
      <c r="G168" s="145"/>
      <c r="H168" s="145">
        <f>H169</f>
        <v>1725.6</v>
      </c>
      <c r="I168" s="145"/>
      <c r="J168" s="145"/>
      <c r="K168" s="145">
        <f t="shared" si="31"/>
        <v>1725.5</v>
      </c>
      <c r="L168" s="145"/>
      <c r="M168" s="145">
        <f>M169</f>
        <v>1725.5</v>
      </c>
      <c r="N168" s="145"/>
      <c r="O168" s="145"/>
      <c r="P168" s="145">
        <f t="shared" si="24"/>
        <v>99.99420491423272</v>
      </c>
      <c r="Q168" s="145"/>
      <c r="R168" s="145">
        <f t="shared" si="25"/>
        <v>99.99420491423272</v>
      </c>
      <c r="S168" s="145"/>
      <c r="T168" s="145"/>
      <c r="U168" s="145">
        <f t="shared" si="26"/>
        <v>0.09999999999990905</v>
      </c>
      <c r="V168" s="145">
        <f t="shared" si="27"/>
        <v>0</v>
      </c>
      <c r="W168" s="145">
        <f t="shared" si="28"/>
        <v>0.09999999999990905</v>
      </c>
      <c r="X168" s="145">
        <f t="shared" si="29"/>
        <v>0</v>
      </c>
      <c r="Y168" s="145">
        <f t="shared" si="30"/>
        <v>0</v>
      </c>
    </row>
    <row r="169" spans="2:25" ht="25.5">
      <c r="B169" s="31" t="s">
        <v>125</v>
      </c>
      <c r="C169" s="36" t="s">
        <v>463</v>
      </c>
      <c r="D169" s="40" t="s">
        <v>19</v>
      </c>
      <c r="E169" s="256"/>
      <c r="F169" s="145">
        <f t="shared" si="23"/>
        <v>1725.6</v>
      </c>
      <c r="G169" s="145"/>
      <c r="H169" s="145">
        <f>H170</f>
        <v>1725.6</v>
      </c>
      <c r="I169" s="145"/>
      <c r="J169" s="145"/>
      <c r="K169" s="145">
        <f t="shared" si="31"/>
        <v>1725.5</v>
      </c>
      <c r="L169" s="145"/>
      <c r="M169" s="145">
        <f>M170</f>
        <v>1725.5</v>
      </c>
      <c r="N169" s="145"/>
      <c r="O169" s="145"/>
      <c r="P169" s="145">
        <f t="shared" si="24"/>
        <v>99.99420491423272</v>
      </c>
      <c r="Q169" s="145"/>
      <c r="R169" s="145">
        <f t="shared" si="25"/>
        <v>99.99420491423272</v>
      </c>
      <c r="S169" s="145"/>
      <c r="T169" s="145"/>
      <c r="U169" s="145">
        <f t="shared" si="26"/>
        <v>0.09999999999990905</v>
      </c>
      <c r="V169" s="145">
        <f t="shared" si="27"/>
        <v>0</v>
      </c>
      <c r="W169" s="145">
        <f t="shared" si="28"/>
        <v>0.09999999999990905</v>
      </c>
      <c r="X169" s="145">
        <f t="shared" si="29"/>
        <v>0</v>
      </c>
      <c r="Y169" s="145">
        <f t="shared" si="30"/>
        <v>0</v>
      </c>
    </row>
    <row r="170" spans="2:25" ht="12.75">
      <c r="B170" s="31" t="s">
        <v>344</v>
      </c>
      <c r="C170" s="36" t="s">
        <v>463</v>
      </c>
      <c r="D170" s="40" t="s">
        <v>19</v>
      </c>
      <c r="E170" s="256" t="s">
        <v>306</v>
      </c>
      <c r="F170" s="145">
        <f t="shared" si="23"/>
        <v>1725.6</v>
      </c>
      <c r="G170" s="145"/>
      <c r="H170" s="145">
        <v>1725.6</v>
      </c>
      <c r="I170" s="145"/>
      <c r="J170" s="145"/>
      <c r="K170" s="145">
        <f t="shared" si="31"/>
        <v>1725.5</v>
      </c>
      <c r="L170" s="145"/>
      <c r="M170" s="145">
        <v>1725.5</v>
      </c>
      <c r="N170" s="145"/>
      <c r="O170" s="145"/>
      <c r="P170" s="145">
        <f t="shared" si="24"/>
        <v>99.99420491423272</v>
      </c>
      <c r="Q170" s="145"/>
      <c r="R170" s="145">
        <f t="shared" si="25"/>
        <v>99.99420491423272</v>
      </c>
      <c r="S170" s="145"/>
      <c r="T170" s="145"/>
      <c r="U170" s="145">
        <f t="shared" si="26"/>
        <v>0.09999999999990905</v>
      </c>
      <c r="V170" s="145">
        <f t="shared" si="27"/>
        <v>0</v>
      </c>
      <c r="W170" s="145">
        <f t="shared" si="28"/>
        <v>0.09999999999990905</v>
      </c>
      <c r="X170" s="145">
        <f t="shared" si="29"/>
        <v>0</v>
      </c>
      <c r="Y170" s="145">
        <f t="shared" si="30"/>
        <v>0</v>
      </c>
    </row>
    <row r="171" spans="2:25" ht="51">
      <c r="B171" s="307" t="s">
        <v>335</v>
      </c>
      <c r="C171" s="95" t="s">
        <v>336</v>
      </c>
      <c r="D171" s="12"/>
      <c r="E171" s="256"/>
      <c r="F171" s="145">
        <f t="shared" si="23"/>
        <v>109.5</v>
      </c>
      <c r="G171" s="145"/>
      <c r="H171" s="145">
        <f>H172</f>
        <v>109.5</v>
      </c>
      <c r="I171" s="145"/>
      <c r="J171" s="145"/>
      <c r="K171" s="145">
        <f t="shared" si="31"/>
        <v>109.4</v>
      </c>
      <c r="L171" s="145"/>
      <c r="M171" s="145">
        <f>M172</f>
        <v>109.4</v>
      </c>
      <c r="N171" s="145"/>
      <c r="O171" s="145"/>
      <c r="P171" s="145">
        <f t="shared" si="24"/>
        <v>99.90867579908677</v>
      </c>
      <c r="Q171" s="145"/>
      <c r="R171" s="145">
        <f t="shared" si="25"/>
        <v>99.90867579908677</v>
      </c>
      <c r="S171" s="145"/>
      <c r="T171" s="145"/>
      <c r="U171" s="145">
        <f t="shared" si="26"/>
        <v>0.09999999999999432</v>
      </c>
      <c r="V171" s="145">
        <f t="shared" si="27"/>
        <v>0</v>
      </c>
      <c r="W171" s="145">
        <f t="shared" si="28"/>
        <v>0.09999999999999432</v>
      </c>
      <c r="X171" s="145">
        <f t="shared" si="29"/>
        <v>0</v>
      </c>
      <c r="Y171" s="145">
        <f t="shared" si="30"/>
        <v>0</v>
      </c>
    </row>
    <row r="172" spans="2:25" ht="63.75">
      <c r="B172" s="13" t="s">
        <v>377</v>
      </c>
      <c r="C172" s="95" t="s">
        <v>336</v>
      </c>
      <c r="D172" s="12" t="s">
        <v>20</v>
      </c>
      <c r="E172" s="256"/>
      <c r="F172" s="145">
        <f t="shared" si="23"/>
        <v>109.5</v>
      </c>
      <c r="G172" s="145"/>
      <c r="H172" s="145">
        <f>H173</f>
        <v>109.5</v>
      </c>
      <c r="I172" s="145"/>
      <c r="J172" s="145"/>
      <c r="K172" s="145">
        <f t="shared" si="31"/>
        <v>109.4</v>
      </c>
      <c r="L172" s="145"/>
      <c r="M172" s="145">
        <f>M173</f>
        <v>109.4</v>
      </c>
      <c r="N172" s="145"/>
      <c r="O172" s="145"/>
      <c r="P172" s="145">
        <f t="shared" si="24"/>
        <v>99.90867579908677</v>
      </c>
      <c r="Q172" s="145"/>
      <c r="R172" s="145">
        <f t="shared" si="25"/>
        <v>99.90867579908677</v>
      </c>
      <c r="S172" s="145"/>
      <c r="T172" s="145"/>
      <c r="U172" s="145">
        <f t="shared" si="26"/>
        <v>0.09999999999999432</v>
      </c>
      <c r="V172" s="145">
        <f t="shared" si="27"/>
        <v>0</v>
      </c>
      <c r="W172" s="145">
        <f t="shared" si="28"/>
        <v>0.09999999999999432</v>
      </c>
      <c r="X172" s="145">
        <f t="shared" si="29"/>
        <v>0</v>
      </c>
      <c r="Y172" s="145">
        <f t="shared" si="30"/>
        <v>0</v>
      </c>
    </row>
    <row r="173" spans="2:25" ht="12.75">
      <c r="B173" s="31" t="s">
        <v>56</v>
      </c>
      <c r="C173" s="95" t="s">
        <v>336</v>
      </c>
      <c r="D173" s="12" t="s">
        <v>20</v>
      </c>
      <c r="E173" s="256" t="s">
        <v>309</v>
      </c>
      <c r="F173" s="145">
        <f t="shared" si="23"/>
        <v>109.5</v>
      </c>
      <c r="G173" s="145"/>
      <c r="H173" s="145">
        <v>109.5</v>
      </c>
      <c r="I173" s="145"/>
      <c r="J173" s="145"/>
      <c r="K173" s="145">
        <f t="shared" si="31"/>
        <v>109.4</v>
      </c>
      <c r="L173" s="145"/>
      <c r="M173" s="145">
        <v>109.4</v>
      </c>
      <c r="N173" s="145"/>
      <c r="O173" s="145"/>
      <c r="P173" s="145">
        <f t="shared" si="24"/>
        <v>99.90867579908677</v>
      </c>
      <c r="Q173" s="145"/>
      <c r="R173" s="145">
        <f t="shared" si="25"/>
        <v>99.90867579908677</v>
      </c>
      <c r="S173" s="145"/>
      <c r="T173" s="145"/>
      <c r="U173" s="145">
        <f t="shared" si="26"/>
        <v>0.09999999999999432</v>
      </c>
      <c r="V173" s="145">
        <f t="shared" si="27"/>
        <v>0</v>
      </c>
      <c r="W173" s="145">
        <f t="shared" si="28"/>
        <v>0.09999999999999432</v>
      </c>
      <c r="X173" s="145">
        <f t="shared" si="29"/>
        <v>0</v>
      </c>
      <c r="Y173" s="145">
        <f t="shared" si="30"/>
        <v>0</v>
      </c>
    </row>
    <row r="174" spans="2:25" ht="38.25">
      <c r="B174" s="305" t="s">
        <v>401</v>
      </c>
      <c r="C174" s="87" t="s">
        <v>9</v>
      </c>
      <c r="D174" s="152"/>
      <c r="E174" s="258"/>
      <c r="F174" s="158">
        <f t="shared" si="23"/>
        <v>3560.4</v>
      </c>
      <c r="G174" s="158"/>
      <c r="H174" s="158">
        <f>H175</f>
        <v>3560.4</v>
      </c>
      <c r="I174" s="145"/>
      <c r="J174" s="145"/>
      <c r="K174" s="158">
        <f t="shared" si="31"/>
        <v>3560.4</v>
      </c>
      <c r="L174" s="145"/>
      <c r="M174" s="158">
        <f>M175</f>
        <v>3560.4</v>
      </c>
      <c r="N174" s="145"/>
      <c r="O174" s="145"/>
      <c r="P174" s="145">
        <f t="shared" si="24"/>
        <v>100</v>
      </c>
      <c r="Q174" s="145"/>
      <c r="R174" s="145">
        <f t="shared" si="25"/>
        <v>100</v>
      </c>
      <c r="S174" s="145"/>
      <c r="T174" s="145"/>
      <c r="U174" s="145">
        <f t="shared" si="26"/>
        <v>0</v>
      </c>
      <c r="V174" s="145">
        <f t="shared" si="27"/>
        <v>0</v>
      </c>
      <c r="W174" s="145">
        <f t="shared" si="28"/>
        <v>0</v>
      </c>
      <c r="X174" s="145">
        <f t="shared" si="29"/>
        <v>0</v>
      </c>
      <c r="Y174" s="145">
        <f t="shared" si="30"/>
        <v>0</v>
      </c>
    </row>
    <row r="175" spans="2:25" ht="12.75">
      <c r="B175" s="162" t="s">
        <v>444</v>
      </c>
      <c r="C175" s="87" t="s">
        <v>9</v>
      </c>
      <c r="D175" s="152" t="s">
        <v>137</v>
      </c>
      <c r="E175" s="258"/>
      <c r="F175" s="158">
        <f t="shared" si="23"/>
        <v>3560.4</v>
      </c>
      <c r="G175" s="158"/>
      <c r="H175" s="158">
        <f>H176</f>
        <v>3560.4</v>
      </c>
      <c r="I175" s="145"/>
      <c r="J175" s="145"/>
      <c r="K175" s="158">
        <f t="shared" si="31"/>
        <v>3560.4</v>
      </c>
      <c r="L175" s="145"/>
      <c r="M175" s="158">
        <f>M176</f>
        <v>3560.4</v>
      </c>
      <c r="N175" s="145"/>
      <c r="O175" s="145"/>
      <c r="P175" s="145">
        <f t="shared" si="24"/>
        <v>100</v>
      </c>
      <c r="Q175" s="145"/>
      <c r="R175" s="145">
        <f t="shared" si="25"/>
        <v>100</v>
      </c>
      <c r="S175" s="145"/>
      <c r="T175" s="145"/>
      <c r="U175" s="145">
        <f t="shared" si="26"/>
        <v>0</v>
      </c>
      <c r="V175" s="145">
        <f t="shared" si="27"/>
        <v>0</v>
      </c>
      <c r="W175" s="145">
        <f t="shared" si="28"/>
        <v>0</v>
      </c>
      <c r="X175" s="145">
        <f t="shared" si="29"/>
        <v>0</v>
      </c>
      <c r="Y175" s="145">
        <f t="shared" si="30"/>
        <v>0</v>
      </c>
    </row>
    <row r="176" spans="2:25" ht="12.75">
      <c r="B176" s="153" t="s">
        <v>112</v>
      </c>
      <c r="C176" s="87" t="s">
        <v>9</v>
      </c>
      <c r="D176" s="152" t="s">
        <v>137</v>
      </c>
      <c r="E176" s="258" t="s">
        <v>113</v>
      </c>
      <c r="F176" s="158">
        <f t="shared" si="23"/>
        <v>3560.4</v>
      </c>
      <c r="G176" s="158"/>
      <c r="H176" s="158">
        <v>3560.4</v>
      </c>
      <c r="I176" s="145"/>
      <c r="J176" s="145"/>
      <c r="K176" s="158">
        <f t="shared" si="31"/>
        <v>3560.4</v>
      </c>
      <c r="L176" s="145"/>
      <c r="M176" s="158">
        <v>3560.4</v>
      </c>
      <c r="N176" s="145"/>
      <c r="O176" s="145"/>
      <c r="P176" s="145">
        <f t="shared" si="24"/>
        <v>100</v>
      </c>
      <c r="Q176" s="145"/>
      <c r="R176" s="145">
        <f t="shared" si="25"/>
        <v>100</v>
      </c>
      <c r="S176" s="145"/>
      <c r="T176" s="145"/>
      <c r="U176" s="145">
        <f t="shared" si="26"/>
        <v>0</v>
      </c>
      <c r="V176" s="145">
        <f t="shared" si="27"/>
        <v>0</v>
      </c>
      <c r="W176" s="145">
        <f t="shared" si="28"/>
        <v>0</v>
      </c>
      <c r="X176" s="145">
        <f t="shared" si="29"/>
        <v>0</v>
      </c>
      <c r="Y176" s="145">
        <f t="shared" si="30"/>
        <v>0</v>
      </c>
    </row>
    <row r="177" spans="2:25" ht="76.5">
      <c r="B177" s="13" t="s">
        <v>620</v>
      </c>
      <c r="C177" s="137" t="s">
        <v>619</v>
      </c>
      <c r="D177" s="12"/>
      <c r="E177" s="256"/>
      <c r="F177" s="145">
        <f t="shared" si="23"/>
        <v>330.3</v>
      </c>
      <c r="G177" s="145"/>
      <c r="H177" s="145">
        <f>H178</f>
        <v>330.3</v>
      </c>
      <c r="I177" s="145"/>
      <c r="J177" s="145"/>
      <c r="K177" s="145">
        <f t="shared" si="31"/>
        <v>330.3</v>
      </c>
      <c r="L177" s="145"/>
      <c r="M177" s="145">
        <f>M178</f>
        <v>330.3</v>
      </c>
      <c r="N177" s="145"/>
      <c r="O177" s="145"/>
      <c r="P177" s="145">
        <f t="shared" si="24"/>
        <v>100</v>
      </c>
      <c r="Q177" s="145"/>
      <c r="R177" s="145">
        <f t="shared" si="25"/>
        <v>100</v>
      </c>
      <c r="S177" s="145"/>
      <c r="T177" s="145"/>
      <c r="U177" s="145">
        <f t="shared" si="26"/>
        <v>0</v>
      </c>
      <c r="V177" s="145">
        <f t="shared" si="27"/>
        <v>0</v>
      </c>
      <c r="W177" s="145">
        <f t="shared" si="28"/>
        <v>0</v>
      </c>
      <c r="X177" s="145">
        <f t="shared" si="29"/>
        <v>0</v>
      </c>
      <c r="Y177" s="145">
        <f t="shared" si="30"/>
        <v>0</v>
      </c>
    </row>
    <row r="178" spans="2:25" ht="38.25">
      <c r="B178" s="13" t="s">
        <v>140</v>
      </c>
      <c r="C178" s="137" t="s">
        <v>619</v>
      </c>
      <c r="D178" s="12" t="s">
        <v>141</v>
      </c>
      <c r="E178" s="256"/>
      <c r="F178" s="145">
        <f t="shared" si="23"/>
        <v>330.3</v>
      </c>
      <c r="G178" s="145"/>
      <c r="H178" s="145">
        <f>H179</f>
        <v>330.3</v>
      </c>
      <c r="I178" s="145"/>
      <c r="J178" s="145"/>
      <c r="K178" s="145">
        <f t="shared" si="31"/>
        <v>330.3</v>
      </c>
      <c r="L178" s="145"/>
      <c r="M178" s="145">
        <f>M179</f>
        <v>330.3</v>
      </c>
      <c r="N178" s="145"/>
      <c r="O178" s="145"/>
      <c r="P178" s="145">
        <f t="shared" si="24"/>
        <v>100</v>
      </c>
      <c r="Q178" s="145"/>
      <c r="R178" s="145">
        <f t="shared" si="25"/>
        <v>100</v>
      </c>
      <c r="S178" s="145"/>
      <c r="T178" s="145"/>
      <c r="U178" s="145">
        <f t="shared" si="26"/>
        <v>0</v>
      </c>
      <c r="V178" s="145">
        <f t="shared" si="27"/>
        <v>0</v>
      </c>
      <c r="W178" s="145">
        <f t="shared" si="28"/>
        <v>0</v>
      </c>
      <c r="X178" s="145">
        <f t="shared" si="29"/>
        <v>0</v>
      </c>
      <c r="Y178" s="145">
        <f t="shared" si="30"/>
        <v>0</v>
      </c>
    </row>
    <row r="179" spans="2:25" ht="12.75">
      <c r="B179" s="41" t="s">
        <v>355</v>
      </c>
      <c r="C179" s="137" t="s">
        <v>619</v>
      </c>
      <c r="D179" s="12" t="s">
        <v>141</v>
      </c>
      <c r="E179" s="256" t="s">
        <v>346</v>
      </c>
      <c r="F179" s="145">
        <f t="shared" si="23"/>
        <v>330.3</v>
      </c>
      <c r="G179" s="145"/>
      <c r="H179" s="145">
        <v>330.3</v>
      </c>
      <c r="I179" s="145"/>
      <c r="J179" s="145"/>
      <c r="K179" s="145">
        <f t="shared" si="31"/>
        <v>330.3</v>
      </c>
      <c r="L179" s="145"/>
      <c r="M179" s="145">
        <v>330.3</v>
      </c>
      <c r="N179" s="145"/>
      <c r="O179" s="145"/>
      <c r="P179" s="145">
        <f t="shared" si="24"/>
        <v>100</v>
      </c>
      <c r="Q179" s="145"/>
      <c r="R179" s="145">
        <f t="shared" si="25"/>
        <v>100</v>
      </c>
      <c r="S179" s="145"/>
      <c r="T179" s="145"/>
      <c r="U179" s="145">
        <f t="shared" si="26"/>
        <v>0</v>
      </c>
      <c r="V179" s="145">
        <f t="shared" si="27"/>
        <v>0</v>
      </c>
      <c r="W179" s="145">
        <f t="shared" si="28"/>
        <v>0</v>
      </c>
      <c r="X179" s="145">
        <f t="shared" si="29"/>
        <v>0</v>
      </c>
      <c r="Y179" s="145">
        <f t="shared" si="30"/>
        <v>0</v>
      </c>
    </row>
    <row r="180" spans="2:25" ht="76.5">
      <c r="B180" s="300" t="s">
        <v>580</v>
      </c>
      <c r="C180" s="127" t="s">
        <v>581</v>
      </c>
      <c r="D180" s="40"/>
      <c r="E180" s="256"/>
      <c r="F180" s="145">
        <f t="shared" si="23"/>
        <v>77.6</v>
      </c>
      <c r="G180" s="145"/>
      <c r="H180" s="145">
        <f>H181</f>
        <v>77.6</v>
      </c>
      <c r="I180" s="145"/>
      <c r="J180" s="145"/>
      <c r="K180" s="145">
        <f t="shared" si="31"/>
        <v>77.6</v>
      </c>
      <c r="L180" s="145"/>
      <c r="M180" s="145">
        <f>M181</f>
        <v>77.6</v>
      </c>
      <c r="N180" s="145"/>
      <c r="O180" s="145"/>
      <c r="P180" s="145">
        <f t="shared" si="24"/>
        <v>100</v>
      </c>
      <c r="Q180" s="145"/>
      <c r="R180" s="145">
        <f t="shared" si="25"/>
        <v>100</v>
      </c>
      <c r="S180" s="145"/>
      <c r="T180" s="145"/>
      <c r="U180" s="145">
        <f t="shared" si="26"/>
        <v>0</v>
      </c>
      <c r="V180" s="145">
        <f t="shared" si="27"/>
        <v>0</v>
      </c>
      <c r="W180" s="145">
        <f t="shared" si="28"/>
        <v>0</v>
      </c>
      <c r="X180" s="145">
        <f t="shared" si="29"/>
        <v>0</v>
      </c>
      <c r="Y180" s="145">
        <f t="shared" si="30"/>
        <v>0</v>
      </c>
    </row>
    <row r="181" spans="2:25" ht="38.25">
      <c r="B181" s="41" t="s">
        <v>474</v>
      </c>
      <c r="C181" s="127" t="s">
        <v>581</v>
      </c>
      <c r="D181" s="40" t="s">
        <v>473</v>
      </c>
      <c r="E181" s="256"/>
      <c r="F181" s="145">
        <f t="shared" si="23"/>
        <v>77.6</v>
      </c>
      <c r="G181" s="145"/>
      <c r="H181" s="145">
        <f>H182</f>
        <v>77.6</v>
      </c>
      <c r="I181" s="145"/>
      <c r="J181" s="145"/>
      <c r="K181" s="145">
        <f t="shared" si="31"/>
        <v>77.6</v>
      </c>
      <c r="L181" s="145"/>
      <c r="M181" s="145">
        <f>M182</f>
        <v>77.6</v>
      </c>
      <c r="N181" s="145"/>
      <c r="O181" s="145"/>
      <c r="P181" s="145">
        <f t="shared" si="24"/>
        <v>100</v>
      </c>
      <c r="Q181" s="145"/>
      <c r="R181" s="145">
        <f t="shared" si="25"/>
        <v>100</v>
      </c>
      <c r="S181" s="145"/>
      <c r="T181" s="145"/>
      <c r="U181" s="145">
        <f t="shared" si="26"/>
        <v>0</v>
      </c>
      <c r="V181" s="145">
        <f t="shared" si="27"/>
        <v>0</v>
      </c>
      <c r="W181" s="145">
        <f t="shared" si="28"/>
        <v>0</v>
      </c>
      <c r="X181" s="145">
        <f t="shared" si="29"/>
        <v>0</v>
      </c>
      <c r="Y181" s="145">
        <f t="shared" si="30"/>
        <v>0</v>
      </c>
    </row>
    <row r="182" spans="2:25" ht="12.75">
      <c r="B182" s="13" t="s">
        <v>65</v>
      </c>
      <c r="C182" s="127" t="s">
        <v>581</v>
      </c>
      <c r="D182" s="40" t="s">
        <v>473</v>
      </c>
      <c r="E182" s="256" t="s">
        <v>308</v>
      </c>
      <c r="F182" s="145">
        <f t="shared" si="23"/>
        <v>77.6</v>
      </c>
      <c r="G182" s="145"/>
      <c r="H182" s="145">
        <v>77.6</v>
      </c>
      <c r="I182" s="145"/>
      <c r="J182" s="145"/>
      <c r="K182" s="145">
        <f t="shared" si="31"/>
        <v>77.6</v>
      </c>
      <c r="L182" s="145"/>
      <c r="M182" s="145">
        <v>77.6</v>
      </c>
      <c r="N182" s="145"/>
      <c r="O182" s="145"/>
      <c r="P182" s="145">
        <f t="shared" si="24"/>
        <v>100</v>
      </c>
      <c r="Q182" s="145"/>
      <c r="R182" s="145">
        <f t="shared" si="25"/>
        <v>100</v>
      </c>
      <c r="S182" s="145"/>
      <c r="T182" s="145"/>
      <c r="U182" s="145">
        <f t="shared" si="26"/>
        <v>0</v>
      </c>
      <c r="V182" s="145">
        <f t="shared" si="27"/>
        <v>0</v>
      </c>
      <c r="W182" s="145">
        <f t="shared" si="28"/>
        <v>0</v>
      </c>
      <c r="X182" s="145">
        <f t="shared" si="29"/>
        <v>0</v>
      </c>
      <c r="Y182" s="145">
        <f t="shared" si="30"/>
        <v>0</v>
      </c>
    </row>
    <row r="183" spans="2:25" ht="76.5">
      <c r="B183" s="308" t="s">
        <v>231</v>
      </c>
      <c r="C183" s="137" t="s">
        <v>232</v>
      </c>
      <c r="D183" s="12"/>
      <c r="E183" s="256"/>
      <c r="F183" s="145">
        <f t="shared" si="23"/>
        <v>88.6</v>
      </c>
      <c r="G183" s="145"/>
      <c r="H183" s="145">
        <f>H184</f>
        <v>88.6</v>
      </c>
      <c r="I183" s="145"/>
      <c r="J183" s="145"/>
      <c r="K183" s="145">
        <f t="shared" si="31"/>
        <v>88.6</v>
      </c>
      <c r="L183" s="145"/>
      <c r="M183" s="145">
        <f>M184</f>
        <v>88.6</v>
      </c>
      <c r="N183" s="145"/>
      <c r="O183" s="145"/>
      <c r="P183" s="145">
        <f t="shared" si="24"/>
        <v>100</v>
      </c>
      <c r="Q183" s="145"/>
      <c r="R183" s="145">
        <f t="shared" si="25"/>
        <v>100</v>
      </c>
      <c r="S183" s="145"/>
      <c r="T183" s="145"/>
      <c r="U183" s="145">
        <f t="shared" si="26"/>
        <v>0</v>
      </c>
      <c r="V183" s="145">
        <f t="shared" si="27"/>
        <v>0</v>
      </c>
      <c r="W183" s="145">
        <f t="shared" si="28"/>
        <v>0</v>
      </c>
      <c r="X183" s="145">
        <f t="shared" si="29"/>
        <v>0</v>
      </c>
      <c r="Y183" s="145">
        <f t="shared" si="30"/>
        <v>0</v>
      </c>
    </row>
    <row r="184" spans="2:25" ht="38.25">
      <c r="B184" s="13" t="s">
        <v>140</v>
      </c>
      <c r="C184" s="137" t="s">
        <v>232</v>
      </c>
      <c r="D184" s="12" t="s">
        <v>141</v>
      </c>
      <c r="E184" s="256"/>
      <c r="F184" s="145">
        <f t="shared" si="23"/>
        <v>88.6</v>
      </c>
      <c r="G184" s="145"/>
      <c r="H184" s="145">
        <f>H185</f>
        <v>88.6</v>
      </c>
      <c r="I184" s="145"/>
      <c r="J184" s="145"/>
      <c r="K184" s="145">
        <f t="shared" si="31"/>
        <v>88.6</v>
      </c>
      <c r="L184" s="145"/>
      <c r="M184" s="145">
        <f>M185</f>
        <v>88.6</v>
      </c>
      <c r="N184" s="145"/>
      <c r="O184" s="145"/>
      <c r="P184" s="145">
        <f t="shared" si="24"/>
        <v>100</v>
      </c>
      <c r="Q184" s="145"/>
      <c r="R184" s="145">
        <f t="shared" si="25"/>
        <v>100</v>
      </c>
      <c r="S184" s="145"/>
      <c r="T184" s="145"/>
      <c r="U184" s="145">
        <f t="shared" si="26"/>
        <v>0</v>
      </c>
      <c r="V184" s="145">
        <f t="shared" si="27"/>
        <v>0</v>
      </c>
      <c r="W184" s="145">
        <f t="shared" si="28"/>
        <v>0</v>
      </c>
      <c r="X184" s="145">
        <f t="shared" si="29"/>
        <v>0</v>
      </c>
      <c r="Y184" s="145">
        <f t="shared" si="30"/>
        <v>0</v>
      </c>
    </row>
    <row r="185" spans="2:25" ht="12.75">
      <c r="B185" s="31" t="s">
        <v>360</v>
      </c>
      <c r="C185" s="137" t="s">
        <v>232</v>
      </c>
      <c r="D185" s="12" t="s">
        <v>141</v>
      </c>
      <c r="E185" s="256" t="s">
        <v>300</v>
      </c>
      <c r="F185" s="145">
        <f t="shared" si="23"/>
        <v>88.6</v>
      </c>
      <c r="G185" s="145"/>
      <c r="H185" s="145">
        <v>88.6</v>
      </c>
      <c r="I185" s="145"/>
      <c r="J185" s="145"/>
      <c r="K185" s="145">
        <f t="shared" si="31"/>
        <v>88.6</v>
      </c>
      <c r="L185" s="145"/>
      <c r="M185" s="145">
        <v>88.6</v>
      </c>
      <c r="N185" s="145"/>
      <c r="O185" s="145"/>
      <c r="P185" s="145">
        <f t="shared" si="24"/>
        <v>100</v>
      </c>
      <c r="Q185" s="145"/>
      <c r="R185" s="145">
        <f t="shared" si="25"/>
        <v>100</v>
      </c>
      <c r="S185" s="145"/>
      <c r="T185" s="145"/>
      <c r="U185" s="145">
        <f t="shared" si="26"/>
        <v>0</v>
      </c>
      <c r="V185" s="145">
        <f t="shared" si="27"/>
        <v>0</v>
      </c>
      <c r="W185" s="145">
        <f t="shared" si="28"/>
        <v>0</v>
      </c>
      <c r="X185" s="145">
        <f t="shared" si="29"/>
        <v>0</v>
      </c>
      <c r="Y185" s="145">
        <f t="shared" si="30"/>
        <v>0</v>
      </c>
    </row>
    <row r="186" spans="2:25" ht="51">
      <c r="B186" s="303" t="s">
        <v>89</v>
      </c>
      <c r="C186" s="123" t="s">
        <v>384</v>
      </c>
      <c r="D186" s="40"/>
      <c r="E186" s="257"/>
      <c r="F186" s="145">
        <f t="shared" si="23"/>
        <v>26.1</v>
      </c>
      <c r="G186" s="145"/>
      <c r="H186" s="145">
        <f>H187</f>
        <v>26.1</v>
      </c>
      <c r="I186" s="145"/>
      <c r="J186" s="145"/>
      <c r="K186" s="145">
        <f t="shared" si="31"/>
        <v>26.1</v>
      </c>
      <c r="L186" s="145"/>
      <c r="M186" s="145">
        <f>M187</f>
        <v>26.1</v>
      </c>
      <c r="N186" s="145"/>
      <c r="O186" s="145"/>
      <c r="P186" s="145">
        <f t="shared" si="24"/>
        <v>100</v>
      </c>
      <c r="Q186" s="145"/>
      <c r="R186" s="145">
        <f t="shared" si="25"/>
        <v>100</v>
      </c>
      <c r="S186" s="145"/>
      <c r="T186" s="145"/>
      <c r="U186" s="145">
        <f t="shared" si="26"/>
        <v>0</v>
      </c>
      <c r="V186" s="145">
        <f t="shared" si="27"/>
        <v>0</v>
      </c>
      <c r="W186" s="145">
        <f t="shared" si="28"/>
        <v>0</v>
      </c>
      <c r="X186" s="145">
        <f t="shared" si="29"/>
        <v>0</v>
      </c>
      <c r="Y186" s="145">
        <f t="shared" si="30"/>
        <v>0</v>
      </c>
    </row>
    <row r="187" spans="2:25" ht="38.25">
      <c r="B187" s="13" t="s">
        <v>140</v>
      </c>
      <c r="C187" s="123" t="s">
        <v>384</v>
      </c>
      <c r="D187" s="12" t="s">
        <v>141</v>
      </c>
      <c r="E187" s="256"/>
      <c r="F187" s="145">
        <f t="shared" si="23"/>
        <v>26.1</v>
      </c>
      <c r="G187" s="145"/>
      <c r="H187" s="145">
        <f>H188</f>
        <v>26.1</v>
      </c>
      <c r="I187" s="145"/>
      <c r="J187" s="145"/>
      <c r="K187" s="145">
        <f t="shared" si="31"/>
        <v>26.1</v>
      </c>
      <c r="L187" s="145"/>
      <c r="M187" s="145">
        <f>M188</f>
        <v>26.1</v>
      </c>
      <c r="N187" s="145"/>
      <c r="O187" s="145"/>
      <c r="P187" s="145">
        <f t="shared" si="24"/>
        <v>100</v>
      </c>
      <c r="Q187" s="145"/>
      <c r="R187" s="145">
        <f t="shared" si="25"/>
        <v>100</v>
      </c>
      <c r="S187" s="145"/>
      <c r="T187" s="145"/>
      <c r="U187" s="145">
        <f t="shared" si="26"/>
        <v>0</v>
      </c>
      <c r="V187" s="145">
        <f t="shared" si="27"/>
        <v>0</v>
      </c>
      <c r="W187" s="145">
        <f t="shared" si="28"/>
        <v>0</v>
      </c>
      <c r="X187" s="145">
        <f t="shared" si="29"/>
        <v>0</v>
      </c>
      <c r="Y187" s="145">
        <f t="shared" si="30"/>
        <v>0</v>
      </c>
    </row>
    <row r="188" spans="2:25" ht="12.75">
      <c r="B188" s="31" t="s">
        <v>360</v>
      </c>
      <c r="C188" s="123" t="s">
        <v>384</v>
      </c>
      <c r="D188" s="12" t="s">
        <v>141</v>
      </c>
      <c r="E188" s="256" t="s">
        <v>300</v>
      </c>
      <c r="F188" s="145">
        <f t="shared" si="23"/>
        <v>26.1</v>
      </c>
      <c r="G188" s="145"/>
      <c r="H188" s="145">
        <v>26.1</v>
      </c>
      <c r="I188" s="145"/>
      <c r="J188" s="145"/>
      <c r="K188" s="145">
        <f t="shared" si="31"/>
        <v>26.1</v>
      </c>
      <c r="L188" s="145"/>
      <c r="M188" s="145">
        <v>26.1</v>
      </c>
      <c r="N188" s="145"/>
      <c r="O188" s="145"/>
      <c r="P188" s="145">
        <f t="shared" si="24"/>
        <v>100</v>
      </c>
      <c r="Q188" s="145"/>
      <c r="R188" s="145">
        <f t="shared" si="25"/>
        <v>100</v>
      </c>
      <c r="S188" s="145"/>
      <c r="T188" s="145"/>
      <c r="U188" s="145">
        <f t="shared" si="26"/>
        <v>0</v>
      </c>
      <c r="V188" s="145">
        <f t="shared" si="27"/>
        <v>0</v>
      </c>
      <c r="W188" s="145">
        <f t="shared" si="28"/>
        <v>0</v>
      </c>
      <c r="X188" s="145">
        <f t="shared" si="29"/>
        <v>0</v>
      </c>
      <c r="Y188" s="145">
        <f t="shared" si="30"/>
        <v>0</v>
      </c>
    </row>
    <row r="189" spans="2:25" ht="63.75">
      <c r="B189" s="303" t="s">
        <v>597</v>
      </c>
      <c r="C189" s="123" t="s">
        <v>90</v>
      </c>
      <c r="D189" s="12"/>
      <c r="E189" s="256"/>
      <c r="F189" s="145">
        <f t="shared" si="23"/>
        <v>30.7</v>
      </c>
      <c r="G189" s="145"/>
      <c r="H189" s="145"/>
      <c r="I189" s="145">
        <f>I190</f>
        <v>30.7</v>
      </c>
      <c r="J189" s="145"/>
      <c r="K189" s="145">
        <f t="shared" si="31"/>
        <v>30.7</v>
      </c>
      <c r="L189" s="145"/>
      <c r="M189" s="145"/>
      <c r="N189" s="145">
        <f>N190</f>
        <v>30.7</v>
      </c>
      <c r="O189" s="145"/>
      <c r="P189" s="145">
        <f t="shared" si="24"/>
        <v>100</v>
      </c>
      <c r="Q189" s="145"/>
      <c r="R189" s="145"/>
      <c r="S189" s="145">
        <f aca="true" t="shared" si="33" ref="S189:S197">N189/I189*100</f>
        <v>100</v>
      </c>
      <c r="T189" s="145"/>
      <c r="U189" s="145">
        <f t="shared" si="26"/>
        <v>0</v>
      </c>
      <c r="V189" s="145">
        <f t="shared" si="27"/>
        <v>0</v>
      </c>
      <c r="W189" s="145">
        <f t="shared" si="28"/>
        <v>0</v>
      </c>
      <c r="X189" s="145">
        <f t="shared" si="29"/>
        <v>0</v>
      </c>
      <c r="Y189" s="145">
        <f t="shared" si="30"/>
        <v>0</v>
      </c>
    </row>
    <row r="190" spans="2:25" ht="38.25">
      <c r="B190" s="13" t="s">
        <v>140</v>
      </c>
      <c r="C190" s="123" t="s">
        <v>90</v>
      </c>
      <c r="D190" s="12" t="s">
        <v>141</v>
      </c>
      <c r="E190" s="256"/>
      <c r="F190" s="145">
        <f t="shared" si="23"/>
        <v>30.7</v>
      </c>
      <c r="G190" s="145"/>
      <c r="H190" s="145"/>
      <c r="I190" s="145">
        <f>I191</f>
        <v>30.7</v>
      </c>
      <c r="J190" s="145"/>
      <c r="K190" s="145">
        <f t="shared" si="31"/>
        <v>30.7</v>
      </c>
      <c r="L190" s="145"/>
      <c r="M190" s="145"/>
      <c r="N190" s="145">
        <f>N191</f>
        <v>30.7</v>
      </c>
      <c r="O190" s="145"/>
      <c r="P190" s="145">
        <f t="shared" si="24"/>
        <v>100</v>
      </c>
      <c r="Q190" s="145"/>
      <c r="R190" s="145"/>
      <c r="S190" s="145">
        <f t="shared" si="33"/>
        <v>100</v>
      </c>
      <c r="T190" s="145"/>
      <c r="U190" s="145">
        <f t="shared" si="26"/>
        <v>0</v>
      </c>
      <c r="V190" s="145">
        <f t="shared" si="27"/>
        <v>0</v>
      </c>
      <c r="W190" s="145">
        <f t="shared" si="28"/>
        <v>0</v>
      </c>
      <c r="X190" s="145">
        <f t="shared" si="29"/>
        <v>0</v>
      </c>
      <c r="Y190" s="145">
        <f t="shared" si="30"/>
        <v>0</v>
      </c>
    </row>
    <row r="191" spans="2:25" ht="12.75">
      <c r="B191" s="31" t="s">
        <v>360</v>
      </c>
      <c r="C191" s="123" t="s">
        <v>90</v>
      </c>
      <c r="D191" s="12" t="s">
        <v>141</v>
      </c>
      <c r="E191" s="256" t="s">
        <v>300</v>
      </c>
      <c r="F191" s="145">
        <f t="shared" si="23"/>
        <v>30.7</v>
      </c>
      <c r="G191" s="145"/>
      <c r="H191" s="145"/>
      <c r="I191" s="145">
        <v>30.7</v>
      </c>
      <c r="J191" s="145"/>
      <c r="K191" s="145">
        <f t="shared" si="31"/>
        <v>30.7</v>
      </c>
      <c r="L191" s="145"/>
      <c r="M191" s="145"/>
      <c r="N191" s="145">
        <v>30.7</v>
      </c>
      <c r="O191" s="145"/>
      <c r="P191" s="145">
        <f t="shared" si="24"/>
        <v>100</v>
      </c>
      <c r="Q191" s="145"/>
      <c r="R191" s="145"/>
      <c r="S191" s="145">
        <f t="shared" si="33"/>
        <v>100</v>
      </c>
      <c r="T191" s="145"/>
      <c r="U191" s="145">
        <f t="shared" si="26"/>
        <v>0</v>
      </c>
      <c r="V191" s="145">
        <f t="shared" si="27"/>
        <v>0</v>
      </c>
      <c r="W191" s="145">
        <f t="shared" si="28"/>
        <v>0</v>
      </c>
      <c r="X191" s="145">
        <f t="shared" si="29"/>
        <v>0</v>
      </c>
      <c r="Y191" s="145">
        <f t="shared" si="30"/>
        <v>0</v>
      </c>
    </row>
    <row r="192" spans="2:25" ht="76.5">
      <c r="B192" s="305" t="s">
        <v>654</v>
      </c>
      <c r="C192" s="85" t="s">
        <v>653</v>
      </c>
      <c r="D192" s="40"/>
      <c r="E192" s="257"/>
      <c r="F192" s="145">
        <f t="shared" si="23"/>
        <v>4766</v>
      </c>
      <c r="G192" s="145"/>
      <c r="H192" s="145"/>
      <c r="I192" s="145">
        <f>I193</f>
        <v>4766</v>
      </c>
      <c r="J192" s="145"/>
      <c r="K192" s="145">
        <f t="shared" si="31"/>
        <v>4664.7</v>
      </c>
      <c r="L192" s="145"/>
      <c r="M192" s="145"/>
      <c r="N192" s="145">
        <f>N193</f>
        <v>4664.7</v>
      </c>
      <c r="O192" s="145"/>
      <c r="P192" s="145">
        <f t="shared" si="24"/>
        <v>97.87452790600084</v>
      </c>
      <c r="Q192" s="145"/>
      <c r="R192" s="145"/>
      <c r="S192" s="145">
        <f t="shared" si="33"/>
        <v>97.87452790600084</v>
      </c>
      <c r="T192" s="145"/>
      <c r="U192" s="145">
        <f t="shared" si="26"/>
        <v>101.30000000000018</v>
      </c>
      <c r="V192" s="145">
        <f t="shared" si="27"/>
        <v>0</v>
      </c>
      <c r="W192" s="145">
        <f t="shared" si="28"/>
        <v>0</v>
      </c>
      <c r="X192" s="145">
        <f t="shared" si="29"/>
        <v>101.30000000000018</v>
      </c>
      <c r="Y192" s="145">
        <f t="shared" si="30"/>
        <v>0</v>
      </c>
    </row>
    <row r="193" spans="2:25" ht="38.25">
      <c r="B193" s="41" t="s">
        <v>474</v>
      </c>
      <c r="C193" s="85" t="s">
        <v>653</v>
      </c>
      <c r="D193" s="40" t="s">
        <v>473</v>
      </c>
      <c r="E193" s="257"/>
      <c r="F193" s="145">
        <f t="shared" si="23"/>
        <v>4766</v>
      </c>
      <c r="G193" s="145"/>
      <c r="H193" s="145"/>
      <c r="I193" s="145">
        <f>I194</f>
        <v>4766</v>
      </c>
      <c r="J193" s="145"/>
      <c r="K193" s="145">
        <f t="shared" si="31"/>
        <v>4664.7</v>
      </c>
      <c r="L193" s="145"/>
      <c r="M193" s="145"/>
      <c r="N193" s="145">
        <f>N194</f>
        <v>4664.7</v>
      </c>
      <c r="O193" s="145"/>
      <c r="P193" s="145">
        <f t="shared" si="24"/>
        <v>97.87452790600084</v>
      </c>
      <c r="Q193" s="145"/>
      <c r="R193" s="145"/>
      <c r="S193" s="145">
        <f t="shared" si="33"/>
        <v>97.87452790600084</v>
      </c>
      <c r="T193" s="145"/>
      <c r="U193" s="145">
        <f t="shared" si="26"/>
        <v>101.30000000000018</v>
      </c>
      <c r="V193" s="145">
        <f t="shared" si="27"/>
        <v>0</v>
      </c>
      <c r="W193" s="145">
        <f t="shared" si="28"/>
        <v>0</v>
      </c>
      <c r="X193" s="145">
        <f t="shared" si="29"/>
        <v>101.30000000000018</v>
      </c>
      <c r="Y193" s="145">
        <f t="shared" si="30"/>
        <v>0</v>
      </c>
    </row>
    <row r="194" spans="2:25" ht="12.75">
      <c r="B194" s="68" t="s">
        <v>65</v>
      </c>
      <c r="C194" s="85" t="s">
        <v>653</v>
      </c>
      <c r="D194" s="40" t="s">
        <v>473</v>
      </c>
      <c r="E194" s="257">
        <v>1004</v>
      </c>
      <c r="F194" s="145">
        <f t="shared" si="23"/>
        <v>4766</v>
      </c>
      <c r="G194" s="145"/>
      <c r="H194" s="145"/>
      <c r="I194" s="145">
        <v>4766</v>
      </c>
      <c r="J194" s="145"/>
      <c r="K194" s="145">
        <f t="shared" si="31"/>
        <v>4664.7</v>
      </c>
      <c r="L194" s="145"/>
      <c r="M194" s="145"/>
      <c r="N194" s="145">
        <v>4664.7</v>
      </c>
      <c r="O194" s="145"/>
      <c r="P194" s="145">
        <f t="shared" si="24"/>
        <v>97.87452790600084</v>
      </c>
      <c r="Q194" s="145"/>
      <c r="R194" s="145"/>
      <c r="S194" s="145">
        <f t="shared" si="33"/>
        <v>97.87452790600084</v>
      </c>
      <c r="T194" s="145"/>
      <c r="U194" s="145">
        <f t="shared" si="26"/>
        <v>101.30000000000018</v>
      </c>
      <c r="V194" s="145">
        <f t="shared" si="27"/>
        <v>0</v>
      </c>
      <c r="W194" s="145">
        <f t="shared" si="28"/>
        <v>0</v>
      </c>
      <c r="X194" s="145">
        <f t="shared" si="29"/>
        <v>101.30000000000018</v>
      </c>
      <c r="Y194" s="145">
        <f t="shared" si="30"/>
        <v>0</v>
      </c>
    </row>
    <row r="195" spans="2:25" ht="76.5">
      <c r="B195" s="309" t="s">
        <v>118</v>
      </c>
      <c r="C195" s="126" t="s">
        <v>117</v>
      </c>
      <c r="D195" s="12"/>
      <c r="E195" s="257"/>
      <c r="F195" s="145">
        <f t="shared" si="23"/>
        <v>502.2</v>
      </c>
      <c r="G195" s="145"/>
      <c r="H195" s="145"/>
      <c r="I195" s="145">
        <f>I196</f>
        <v>502.2</v>
      </c>
      <c r="J195" s="145"/>
      <c r="K195" s="145">
        <f t="shared" si="31"/>
        <v>502.2</v>
      </c>
      <c r="L195" s="145"/>
      <c r="M195" s="145"/>
      <c r="N195" s="145">
        <f>N196</f>
        <v>502.2</v>
      </c>
      <c r="O195" s="145"/>
      <c r="P195" s="145">
        <f t="shared" si="24"/>
        <v>100</v>
      </c>
      <c r="Q195" s="145"/>
      <c r="R195" s="145"/>
      <c r="S195" s="145">
        <f t="shared" si="33"/>
        <v>100</v>
      </c>
      <c r="T195" s="145"/>
      <c r="U195" s="145">
        <f t="shared" si="26"/>
        <v>0</v>
      </c>
      <c r="V195" s="145">
        <f t="shared" si="27"/>
        <v>0</v>
      </c>
      <c r="W195" s="145">
        <f t="shared" si="28"/>
        <v>0</v>
      </c>
      <c r="X195" s="145">
        <f t="shared" si="29"/>
        <v>0</v>
      </c>
      <c r="Y195" s="145">
        <f t="shared" si="30"/>
        <v>0</v>
      </c>
    </row>
    <row r="196" spans="2:25" ht="38.25">
      <c r="B196" s="13" t="s">
        <v>140</v>
      </c>
      <c r="C196" s="126" t="s">
        <v>117</v>
      </c>
      <c r="D196" s="12" t="s">
        <v>141</v>
      </c>
      <c r="E196" s="257"/>
      <c r="F196" s="145">
        <f t="shared" si="23"/>
        <v>502.2</v>
      </c>
      <c r="G196" s="145"/>
      <c r="H196" s="145"/>
      <c r="I196" s="145">
        <f>I197</f>
        <v>502.2</v>
      </c>
      <c r="J196" s="145"/>
      <c r="K196" s="145">
        <f t="shared" si="31"/>
        <v>502.2</v>
      </c>
      <c r="L196" s="145"/>
      <c r="M196" s="145"/>
      <c r="N196" s="145">
        <f>N197</f>
        <v>502.2</v>
      </c>
      <c r="O196" s="145"/>
      <c r="P196" s="145">
        <f t="shared" si="24"/>
        <v>100</v>
      </c>
      <c r="Q196" s="145"/>
      <c r="R196" s="145"/>
      <c r="S196" s="145">
        <f t="shared" si="33"/>
        <v>100</v>
      </c>
      <c r="T196" s="145"/>
      <c r="U196" s="145">
        <f t="shared" si="26"/>
        <v>0</v>
      </c>
      <c r="V196" s="145">
        <f t="shared" si="27"/>
        <v>0</v>
      </c>
      <c r="W196" s="145">
        <f t="shared" si="28"/>
        <v>0</v>
      </c>
      <c r="X196" s="145">
        <f t="shared" si="29"/>
        <v>0</v>
      </c>
      <c r="Y196" s="145">
        <f t="shared" si="30"/>
        <v>0</v>
      </c>
    </row>
    <row r="197" spans="2:25" ht="12.75">
      <c r="B197" s="31" t="s">
        <v>360</v>
      </c>
      <c r="C197" s="126" t="s">
        <v>117</v>
      </c>
      <c r="D197" s="12" t="s">
        <v>141</v>
      </c>
      <c r="E197" s="256" t="s">
        <v>300</v>
      </c>
      <c r="F197" s="145">
        <f t="shared" si="23"/>
        <v>502.2</v>
      </c>
      <c r="G197" s="145"/>
      <c r="H197" s="145"/>
      <c r="I197" s="145">
        <v>502.2</v>
      </c>
      <c r="J197" s="145"/>
      <c r="K197" s="145">
        <f t="shared" si="31"/>
        <v>502.2</v>
      </c>
      <c r="L197" s="145"/>
      <c r="M197" s="145"/>
      <c r="N197" s="145">
        <v>502.2</v>
      </c>
      <c r="O197" s="145"/>
      <c r="P197" s="145">
        <f t="shared" si="24"/>
        <v>100</v>
      </c>
      <c r="Q197" s="145"/>
      <c r="R197" s="145"/>
      <c r="S197" s="145">
        <f t="shared" si="33"/>
        <v>100</v>
      </c>
      <c r="T197" s="145"/>
      <c r="U197" s="145">
        <f t="shared" si="26"/>
        <v>0</v>
      </c>
      <c r="V197" s="145">
        <f t="shared" si="27"/>
        <v>0</v>
      </c>
      <c r="W197" s="145">
        <f t="shared" si="28"/>
        <v>0</v>
      </c>
      <c r="X197" s="145">
        <f t="shared" si="29"/>
        <v>0</v>
      </c>
      <c r="Y197" s="145">
        <f t="shared" si="30"/>
        <v>0</v>
      </c>
    </row>
    <row r="198" spans="2:25" ht="114.75">
      <c r="B198" s="299" t="s">
        <v>145</v>
      </c>
      <c r="C198" s="36" t="s">
        <v>636</v>
      </c>
      <c r="D198" s="40"/>
      <c r="E198" s="256"/>
      <c r="F198" s="145">
        <f t="shared" si="23"/>
        <v>0.5</v>
      </c>
      <c r="G198" s="145"/>
      <c r="H198" s="145">
        <f>H199</f>
        <v>0.5</v>
      </c>
      <c r="I198" s="145"/>
      <c r="J198" s="145"/>
      <c r="K198" s="145">
        <f t="shared" si="31"/>
        <v>0.5</v>
      </c>
      <c r="L198" s="145"/>
      <c r="M198" s="145">
        <f>M199</f>
        <v>0.5</v>
      </c>
      <c r="N198" s="145"/>
      <c r="O198" s="145"/>
      <c r="P198" s="145">
        <f t="shared" si="24"/>
        <v>100</v>
      </c>
      <c r="Q198" s="145"/>
      <c r="R198" s="145">
        <f t="shared" si="25"/>
        <v>100</v>
      </c>
      <c r="S198" s="145"/>
      <c r="T198" s="145"/>
      <c r="U198" s="145">
        <f t="shared" si="26"/>
        <v>0</v>
      </c>
      <c r="V198" s="145">
        <f t="shared" si="27"/>
        <v>0</v>
      </c>
      <c r="W198" s="145">
        <f t="shared" si="28"/>
        <v>0</v>
      </c>
      <c r="X198" s="145">
        <f t="shared" si="29"/>
        <v>0</v>
      </c>
      <c r="Y198" s="145">
        <f t="shared" si="30"/>
        <v>0</v>
      </c>
    </row>
    <row r="199" spans="2:25" ht="25.5">
      <c r="B199" s="41" t="s">
        <v>467</v>
      </c>
      <c r="C199" s="36" t="s">
        <v>636</v>
      </c>
      <c r="D199" s="40" t="s">
        <v>381</v>
      </c>
      <c r="E199" s="256"/>
      <c r="F199" s="145">
        <f t="shared" si="23"/>
        <v>0.5</v>
      </c>
      <c r="G199" s="145"/>
      <c r="H199" s="145">
        <f>H200</f>
        <v>0.5</v>
      </c>
      <c r="I199" s="145"/>
      <c r="J199" s="145"/>
      <c r="K199" s="145">
        <f t="shared" si="31"/>
        <v>0.5</v>
      </c>
      <c r="L199" s="145"/>
      <c r="M199" s="145">
        <f>M200</f>
        <v>0.5</v>
      </c>
      <c r="N199" s="145"/>
      <c r="O199" s="145"/>
      <c r="P199" s="145">
        <f t="shared" si="24"/>
        <v>100</v>
      </c>
      <c r="Q199" s="145"/>
      <c r="R199" s="145">
        <f t="shared" si="25"/>
        <v>100</v>
      </c>
      <c r="S199" s="145"/>
      <c r="T199" s="145"/>
      <c r="U199" s="145">
        <f t="shared" si="26"/>
        <v>0</v>
      </c>
      <c r="V199" s="145">
        <f t="shared" si="27"/>
        <v>0</v>
      </c>
      <c r="W199" s="145">
        <f t="shared" si="28"/>
        <v>0</v>
      </c>
      <c r="X199" s="145">
        <f t="shared" si="29"/>
        <v>0</v>
      </c>
      <c r="Y199" s="145">
        <f t="shared" si="30"/>
        <v>0</v>
      </c>
    </row>
    <row r="200" spans="2:25" ht="12.75">
      <c r="B200" s="31" t="s">
        <v>63</v>
      </c>
      <c r="C200" s="36" t="s">
        <v>636</v>
      </c>
      <c r="D200" s="40" t="s">
        <v>381</v>
      </c>
      <c r="E200" s="256" t="s">
        <v>301</v>
      </c>
      <c r="F200" s="145">
        <f t="shared" si="23"/>
        <v>0.5</v>
      </c>
      <c r="G200" s="145"/>
      <c r="H200" s="145">
        <v>0.5</v>
      </c>
      <c r="I200" s="145"/>
      <c r="J200" s="145"/>
      <c r="K200" s="145">
        <f t="shared" si="31"/>
        <v>0.5</v>
      </c>
      <c r="L200" s="145"/>
      <c r="M200" s="145">
        <v>0.5</v>
      </c>
      <c r="N200" s="145"/>
      <c r="O200" s="145"/>
      <c r="P200" s="145">
        <f t="shared" si="24"/>
        <v>100</v>
      </c>
      <c r="Q200" s="145"/>
      <c r="R200" s="145">
        <f t="shared" si="25"/>
        <v>100</v>
      </c>
      <c r="S200" s="145"/>
      <c r="T200" s="145"/>
      <c r="U200" s="145">
        <f t="shared" si="26"/>
        <v>0</v>
      </c>
      <c r="V200" s="145">
        <f t="shared" si="27"/>
        <v>0</v>
      </c>
      <c r="W200" s="145">
        <f t="shared" si="28"/>
        <v>0</v>
      </c>
      <c r="X200" s="145">
        <f t="shared" si="29"/>
        <v>0</v>
      </c>
      <c r="Y200" s="145">
        <f t="shared" si="30"/>
        <v>0</v>
      </c>
    </row>
    <row r="201" spans="2:25" ht="114.75">
      <c r="B201" s="299" t="s">
        <v>146</v>
      </c>
      <c r="C201" s="36" t="s">
        <v>402</v>
      </c>
      <c r="D201" s="40"/>
      <c r="E201" s="256"/>
      <c r="F201" s="145">
        <f t="shared" si="23"/>
        <v>6.5</v>
      </c>
      <c r="G201" s="145"/>
      <c r="H201" s="145">
        <f>H202</f>
        <v>6.5</v>
      </c>
      <c r="I201" s="145"/>
      <c r="J201" s="145"/>
      <c r="K201" s="145">
        <f t="shared" si="31"/>
        <v>6.5</v>
      </c>
      <c r="L201" s="145"/>
      <c r="M201" s="145">
        <f>M202</f>
        <v>6.5</v>
      </c>
      <c r="N201" s="145"/>
      <c r="O201" s="145"/>
      <c r="P201" s="145">
        <f t="shared" si="24"/>
        <v>100</v>
      </c>
      <c r="Q201" s="145"/>
      <c r="R201" s="145">
        <f t="shared" si="25"/>
        <v>100</v>
      </c>
      <c r="S201" s="145"/>
      <c r="T201" s="145"/>
      <c r="U201" s="145">
        <f t="shared" si="26"/>
        <v>0</v>
      </c>
      <c r="V201" s="145">
        <f t="shared" si="27"/>
        <v>0</v>
      </c>
      <c r="W201" s="145">
        <f t="shared" si="28"/>
        <v>0</v>
      </c>
      <c r="X201" s="145">
        <f t="shared" si="29"/>
        <v>0</v>
      </c>
      <c r="Y201" s="145">
        <f t="shared" si="30"/>
        <v>0</v>
      </c>
    </row>
    <row r="202" spans="2:25" ht="25.5">
      <c r="B202" s="41" t="s">
        <v>467</v>
      </c>
      <c r="C202" s="36" t="s">
        <v>402</v>
      </c>
      <c r="D202" s="40" t="s">
        <v>381</v>
      </c>
      <c r="E202" s="256"/>
      <c r="F202" s="145">
        <f t="shared" si="23"/>
        <v>6.5</v>
      </c>
      <c r="G202" s="145"/>
      <c r="H202" s="145">
        <f>H203</f>
        <v>6.5</v>
      </c>
      <c r="I202" s="145"/>
      <c r="J202" s="145"/>
      <c r="K202" s="145">
        <f t="shared" si="31"/>
        <v>6.5</v>
      </c>
      <c r="L202" s="145"/>
      <c r="M202" s="145">
        <f>M203</f>
        <v>6.5</v>
      </c>
      <c r="N202" s="145"/>
      <c r="O202" s="145"/>
      <c r="P202" s="145">
        <f t="shared" si="24"/>
        <v>100</v>
      </c>
      <c r="Q202" s="145"/>
      <c r="R202" s="145">
        <f t="shared" si="25"/>
        <v>100</v>
      </c>
      <c r="S202" s="145"/>
      <c r="T202" s="145"/>
      <c r="U202" s="145">
        <f t="shared" si="26"/>
        <v>0</v>
      </c>
      <c r="V202" s="145">
        <f t="shared" si="27"/>
        <v>0</v>
      </c>
      <c r="W202" s="145">
        <f t="shared" si="28"/>
        <v>0</v>
      </c>
      <c r="X202" s="145">
        <f t="shared" si="29"/>
        <v>0</v>
      </c>
      <c r="Y202" s="145">
        <f t="shared" si="30"/>
        <v>0</v>
      </c>
    </row>
    <row r="203" spans="2:25" ht="12.75">
      <c r="B203" s="31" t="s">
        <v>63</v>
      </c>
      <c r="C203" s="36" t="s">
        <v>402</v>
      </c>
      <c r="D203" s="40" t="s">
        <v>381</v>
      </c>
      <c r="E203" s="256" t="s">
        <v>301</v>
      </c>
      <c r="F203" s="145">
        <f t="shared" si="23"/>
        <v>6.5</v>
      </c>
      <c r="G203" s="145"/>
      <c r="H203" s="145">
        <v>6.5</v>
      </c>
      <c r="I203" s="145"/>
      <c r="J203" s="145"/>
      <c r="K203" s="145">
        <f t="shared" si="31"/>
        <v>6.5</v>
      </c>
      <c r="L203" s="145"/>
      <c r="M203" s="145">
        <v>6.5</v>
      </c>
      <c r="N203" s="145"/>
      <c r="O203" s="145"/>
      <c r="P203" s="145">
        <f t="shared" si="24"/>
        <v>100</v>
      </c>
      <c r="Q203" s="145"/>
      <c r="R203" s="145">
        <f t="shared" si="25"/>
        <v>100</v>
      </c>
      <c r="S203" s="145"/>
      <c r="T203" s="145"/>
      <c r="U203" s="145">
        <f t="shared" si="26"/>
        <v>0</v>
      </c>
      <c r="V203" s="145">
        <f t="shared" si="27"/>
        <v>0</v>
      </c>
      <c r="W203" s="145">
        <f t="shared" si="28"/>
        <v>0</v>
      </c>
      <c r="X203" s="145">
        <f t="shared" si="29"/>
        <v>0</v>
      </c>
      <c r="Y203" s="145">
        <f t="shared" si="30"/>
        <v>0</v>
      </c>
    </row>
    <row r="204" spans="2:25" ht="114.75">
      <c r="B204" s="299" t="s">
        <v>476</v>
      </c>
      <c r="C204" s="36" t="s">
        <v>129</v>
      </c>
      <c r="D204" s="40"/>
      <c r="E204" s="256"/>
      <c r="F204" s="145">
        <f t="shared" si="23"/>
        <v>29</v>
      </c>
      <c r="G204" s="145"/>
      <c r="H204" s="145">
        <f>H205</f>
        <v>29</v>
      </c>
      <c r="I204" s="145"/>
      <c r="J204" s="145"/>
      <c r="K204" s="145">
        <f t="shared" si="31"/>
        <v>28.9</v>
      </c>
      <c r="L204" s="145"/>
      <c r="M204" s="145">
        <f>M205</f>
        <v>28.9</v>
      </c>
      <c r="N204" s="145"/>
      <c r="O204" s="145"/>
      <c r="P204" s="145">
        <f t="shared" si="24"/>
        <v>99.6551724137931</v>
      </c>
      <c r="Q204" s="145"/>
      <c r="R204" s="145">
        <f t="shared" si="25"/>
        <v>99.6551724137931</v>
      </c>
      <c r="S204" s="145"/>
      <c r="T204" s="145"/>
      <c r="U204" s="145">
        <f t="shared" si="26"/>
        <v>0.10000000000000142</v>
      </c>
      <c r="V204" s="145">
        <f t="shared" si="27"/>
        <v>0</v>
      </c>
      <c r="W204" s="145">
        <f t="shared" si="28"/>
        <v>0.10000000000000142</v>
      </c>
      <c r="X204" s="145">
        <f t="shared" si="29"/>
        <v>0</v>
      </c>
      <c r="Y204" s="145">
        <f t="shared" si="30"/>
        <v>0</v>
      </c>
    </row>
    <row r="205" spans="2:25" ht="38.25">
      <c r="B205" s="31" t="s">
        <v>140</v>
      </c>
      <c r="C205" s="36" t="s">
        <v>129</v>
      </c>
      <c r="D205" s="40" t="s">
        <v>141</v>
      </c>
      <c r="E205" s="256"/>
      <c r="F205" s="145">
        <f t="shared" si="23"/>
        <v>29</v>
      </c>
      <c r="G205" s="145"/>
      <c r="H205" s="145">
        <f>H206</f>
        <v>29</v>
      </c>
      <c r="I205" s="145"/>
      <c r="J205" s="145"/>
      <c r="K205" s="145">
        <f t="shared" si="31"/>
        <v>28.9</v>
      </c>
      <c r="L205" s="145"/>
      <c r="M205" s="145">
        <f>M206</f>
        <v>28.9</v>
      </c>
      <c r="N205" s="145"/>
      <c r="O205" s="145"/>
      <c r="P205" s="145">
        <f aca="true" t="shared" si="34" ref="P205:P268">K205/F205*100</f>
        <v>99.6551724137931</v>
      </c>
      <c r="Q205" s="145"/>
      <c r="R205" s="145">
        <f aca="true" t="shared" si="35" ref="R205:R265">M205/H205*100</f>
        <v>99.6551724137931</v>
      </c>
      <c r="S205" s="145"/>
      <c r="T205" s="145"/>
      <c r="U205" s="145">
        <f aca="true" t="shared" si="36" ref="U205:U268">F205-K205</f>
        <v>0.10000000000000142</v>
      </c>
      <c r="V205" s="145">
        <f aca="true" t="shared" si="37" ref="V205:V268">G205-L205</f>
        <v>0</v>
      </c>
      <c r="W205" s="145">
        <f aca="true" t="shared" si="38" ref="W205:W268">H205-M205</f>
        <v>0.10000000000000142</v>
      </c>
      <c r="X205" s="145">
        <f aca="true" t="shared" si="39" ref="X205:X268">I205-N205</f>
        <v>0</v>
      </c>
      <c r="Y205" s="145">
        <f aca="true" t="shared" si="40" ref="Y205:Y268">J205-O205</f>
        <v>0</v>
      </c>
    </row>
    <row r="206" spans="2:25" ht="12.75">
      <c r="B206" s="31" t="s">
        <v>63</v>
      </c>
      <c r="C206" s="36" t="s">
        <v>129</v>
      </c>
      <c r="D206" s="40" t="s">
        <v>141</v>
      </c>
      <c r="E206" s="256" t="s">
        <v>301</v>
      </c>
      <c r="F206" s="145">
        <f t="shared" si="23"/>
        <v>29</v>
      </c>
      <c r="G206" s="145"/>
      <c r="H206" s="145">
        <v>29</v>
      </c>
      <c r="I206" s="145"/>
      <c r="J206" s="145"/>
      <c r="K206" s="145">
        <f t="shared" si="31"/>
        <v>28.9</v>
      </c>
      <c r="L206" s="145"/>
      <c r="M206" s="145">
        <v>28.9</v>
      </c>
      <c r="N206" s="145"/>
      <c r="O206" s="145"/>
      <c r="P206" s="145">
        <f t="shared" si="34"/>
        <v>99.6551724137931</v>
      </c>
      <c r="Q206" s="145"/>
      <c r="R206" s="145">
        <f t="shared" si="35"/>
        <v>99.6551724137931</v>
      </c>
      <c r="S206" s="145"/>
      <c r="T206" s="145"/>
      <c r="U206" s="145">
        <f t="shared" si="36"/>
        <v>0.10000000000000142</v>
      </c>
      <c r="V206" s="145">
        <f t="shared" si="37"/>
        <v>0</v>
      </c>
      <c r="W206" s="145">
        <f t="shared" si="38"/>
        <v>0.10000000000000142</v>
      </c>
      <c r="X206" s="145">
        <f t="shared" si="39"/>
        <v>0</v>
      </c>
      <c r="Y206" s="145">
        <f t="shared" si="40"/>
        <v>0</v>
      </c>
    </row>
    <row r="207" spans="2:25" ht="89.25">
      <c r="B207" s="305" t="s">
        <v>435</v>
      </c>
      <c r="C207" s="46" t="s">
        <v>491</v>
      </c>
      <c r="D207" s="40"/>
      <c r="E207" s="256"/>
      <c r="F207" s="145">
        <f t="shared" si="23"/>
        <v>51.3</v>
      </c>
      <c r="G207" s="145"/>
      <c r="H207" s="145">
        <f>H208</f>
        <v>51.3</v>
      </c>
      <c r="I207" s="145"/>
      <c r="J207" s="145"/>
      <c r="K207" s="145">
        <f t="shared" si="31"/>
        <v>51.3</v>
      </c>
      <c r="L207" s="145"/>
      <c r="M207" s="145">
        <f>M208</f>
        <v>51.3</v>
      </c>
      <c r="N207" s="145"/>
      <c r="O207" s="145"/>
      <c r="P207" s="145">
        <f t="shared" si="34"/>
        <v>100</v>
      </c>
      <c r="Q207" s="145"/>
      <c r="R207" s="145">
        <f t="shared" si="35"/>
        <v>100</v>
      </c>
      <c r="S207" s="145"/>
      <c r="T207" s="145"/>
      <c r="U207" s="145">
        <f t="shared" si="36"/>
        <v>0</v>
      </c>
      <c r="V207" s="145">
        <f t="shared" si="37"/>
        <v>0</v>
      </c>
      <c r="W207" s="145">
        <f t="shared" si="38"/>
        <v>0</v>
      </c>
      <c r="X207" s="145">
        <f t="shared" si="39"/>
        <v>0</v>
      </c>
      <c r="Y207" s="145">
        <f t="shared" si="40"/>
        <v>0</v>
      </c>
    </row>
    <row r="208" spans="2:25" ht="38.25">
      <c r="B208" s="31" t="s">
        <v>140</v>
      </c>
      <c r="C208" s="46" t="s">
        <v>491</v>
      </c>
      <c r="D208" s="45">
        <v>600</v>
      </c>
      <c r="E208" s="256"/>
      <c r="F208" s="145">
        <f t="shared" si="23"/>
        <v>51.3</v>
      </c>
      <c r="G208" s="145"/>
      <c r="H208" s="145">
        <f>H209</f>
        <v>51.3</v>
      </c>
      <c r="I208" s="145"/>
      <c r="J208" s="145"/>
      <c r="K208" s="145">
        <f t="shared" si="31"/>
        <v>51.3</v>
      </c>
      <c r="L208" s="145"/>
      <c r="M208" s="145">
        <f>M209</f>
        <v>51.3</v>
      </c>
      <c r="N208" s="145"/>
      <c r="O208" s="145"/>
      <c r="P208" s="145">
        <f t="shared" si="34"/>
        <v>100</v>
      </c>
      <c r="Q208" s="145"/>
      <c r="R208" s="145">
        <f t="shared" si="35"/>
        <v>100</v>
      </c>
      <c r="S208" s="145"/>
      <c r="T208" s="145"/>
      <c r="U208" s="145">
        <f t="shared" si="36"/>
        <v>0</v>
      </c>
      <c r="V208" s="145">
        <f t="shared" si="37"/>
        <v>0</v>
      </c>
      <c r="W208" s="145">
        <f t="shared" si="38"/>
        <v>0</v>
      </c>
      <c r="X208" s="145">
        <f t="shared" si="39"/>
        <v>0</v>
      </c>
      <c r="Y208" s="145">
        <f t="shared" si="40"/>
        <v>0</v>
      </c>
    </row>
    <row r="209" spans="2:25" ht="12.75">
      <c r="B209" s="31" t="s">
        <v>363</v>
      </c>
      <c r="C209" s="46" t="s">
        <v>491</v>
      </c>
      <c r="D209" s="45">
        <v>600</v>
      </c>
      <c r="E209" s="256" t="s">
        <v>304</v>
      </c>
      <c r="F209" s="145">
        <f t="shared" si="23"/>
        <v>51.3</v>
      </c>
      <c r="G209" s="145"/>
      <c r="H209" s="145">
        <v>51.3</v>
      </c>
      <c r="I209" s="145"/>
      <c r="J209" s="145"/>
      <c r="K209" s="145">
        <f t="shared" si="31"/>
        <v>51.3</v>
      </c>
      <c r="L209" s="145"/>
      <c r="M209" s="145">
        <v>51.3</v>
      </c>
      <c r="N209" s="145"/>
      <c r="O209" s="145"/>
      <c r="P209" s="145">
        <f t="shared" si="34"/>
        <v>100</v>
      </c>
      <c r="Q209" s="145"/>
      <c r="R209" s="145">
        <f t="shared" si="35"/>
        <v>100</v>
      </c>
      <c r="S209" s="145"/>
      <c r="T209" s="145"/>
      <c r="U209" s="145">
        <f t="shared" si="36"/>
        <v>0</v>
      </c>
      <c r="V209" s="145">
        <f t="shared" si="37"/>
        <v>0</v>
      </c>
      <c r="W209" s="145">
        <f t="shared" si="38"/>
        <v>0</v>
      </c>
      <c r="X209" s="145">
        <f t="shared" si="39"/>
        <v>0</v>
      </c>
      <c r="Y209" s="145">
        <f t="shared" si="40"/>
        <v>0</v>
      </c>
    </row>
    <row r="210" spans="2:25" ht="102">
      <c r="B210" s="309" t="s">
        <v>452</v>
      </c>
      <c r="C210" s="36" t="s">
        <v>267</v>
      </c>
      <c r="D210" s="40"/>
      <c r="E210" s="256"/>
      <c r="F210" s="145">
        <f aca="true" t="shared" si="41" ref="F210:F260">H210+I210+J210+G210</f>
        <v>13.8</v>
      </c>
      <c r="G210" s="145"/>
      <c r="H210" s="145">
        <f>H211</f>
        <v>13.8</v>
      </c>
      <c r="I210" s="145"/>
      <c r="J210" s="145"/>
      <c r="K210" s="145">
        <f t="shared" si="31"/>
        <v>13.8</v>
      </c>
      <c r="L210" s="145"/>
      <c r="M210" s="145">
        <f>M211</f>
        <v>13.8</v>
      </c>
      <c r="N210" s="145"/>
      <c r="O210" s="145"/>
      <c r="P210" s="145">
        <f t="shared" si="34"/>
        <v>100</v>
      </c>
      <c r="Q210" s="145"/>
      <c r="R210" s="145">
        <f t="shared" si="35"/>
        <v>100</v>
      </c>
      <c r="S210" s="145"/>
      <c r="T210" s="145"/>
      <c r="U210" s="145">
        <f t="shared" si="36"/>
        <v>0</v>
      </c>
      <c r="V210" s="145">
        <f t="shared" si="37"/>
        <v>0</v>
      </c>
      <c r="W210" s="145">
        <f t="shared" si="38"/>
        <v>0</v>
      </c>
      <c r="X210" s="145">
        <f t="shared" si="39"/>
        <v>0</v>
      </c>
      <c r="Y210" s="145">
        <f t="shared" si="40"/>
        <v>0</v>
      </c>
    </row>
    <row r="211" spans="2:25" ht="38.25">
      <c r="B211" s="31" t="s">
        <v>140</v>
      </c>
      <c r="C211" s="36" t="s">
        <v>267</v>
      </c>
      <c r="D211" s="40" t="s">
        <v>141</v>
      </c>
      <c r="E211" s="256"/>
      <c r="F211" s="145">
        <f t="shared" si="41"/>
        <v>13.8</v>
      </c>
      <c r="G211" s="145"/>
      <c r="H211" s="145">
        <f>H212</f>
        <v>13.8</v>
      </c>
      <c r="I211" s="145"/>
      <c r="J211" s="145"/>
      <c r="K211" s="145">
        <f t="shared" si="31"/>
        <v>13.8</v>
      </c>
      <c r="L211" s="145"/>
      <c r="M211" s="145">
        <f>M212</f>
        <v>13.8</v>
      </c>
      <c r="N211" s="145"/>
      <c r="O211" s="145"/>
      <c r="P211" s="145">
        <f t="shared" si="34"/>
        <v>100</v>
      </c>
      <c r="Q211" s="145"/>
      <c r="R211" s="145">
        <f t="shared" si="35"/>
        <v>100</v>
      </c>
      <c r="S211" s="145"/>
      <c r="T211" s="145"/>
      <c r="U211" s="145">
        <f t="shared" si="36"/>
        <v>0</v>
      </c>
      <c r="V211" s="145">
        <f t="shared" si="37"/>
        <v>0</v>
      </c>
      <c r="W211" s="145">
        <f t="shared" si="38"/>
        <v>0</v>
      </c>
      <c r="X211" s="145">
        <f t="shared" si="39"/>
        <v>0</v>
      </c>
      <c r="Y211" s="145">
        <f t="shared" si="40"/>
        <v>0</v>
      </c>
    </row>
    <row r="212" spans="2:25" ht="12.75">
      <c r="B212" s="31" t="s">
        <v>360</v>
      </c>
      <c r="C212" s="36" t="s">
        <v>267</v>
      </c>
      <c r="D212" s="40" t="s">
        <v>141</v>
      </c>
      <c r="E212" s="256" t="s">
        <v>300</v>
      </c>
      <c r="F212" s="145">
        <f t="shared" si="41"/>
        <v>13.8</v>
      </c>
      <c r="G212" s="145"/>
      <c r="H212" s="145">
        <v>13.8</v>
      </c>
      <c r="I212" s="145"/>
      <c r="J212" s="145"/>
      <c r="K212" s="145">
        <f t="shared" si="31"/>
        <v>13.8</v>
      </c>
      <c r="L212" s="145"/>
      <c r="M212" s="145">
        <v>13.8</v>
      </c>
      <c r="N212" s="145"/>
      <c r="O212" s="145"/>
      <c r="P212" s="145">
        <f t="shared" si="34"/>
        <v>100</v>
      </c>
      <c r="Q212" s="145"/>
      <c r="R212" s="145">
        <f t="shared" si="35"/>
        <v>100</v>
      </c>
      <c r="S212" s="145"/>
      <c r="T212" s="145"/>
      <c r="U212" s="145">
        <f t="shared" si="36"/>
        <v>0</v>
      </c>
      <c r="V212" s="145">
        <f t="shared" si="37"/>
        <v>0</v>
      </c>
      <c r="W212" s="145">
        <f t="shared" si="38"/>
        <v>0</v>
      </c>
      <c r="X212" s="145">
        <f t="shared" si="39"/>
        <v>0</v>
      </c>
      <c r="Y212" s="145">
        <f t="shared" si="40"/>
        <v>0</v>
      </c>
    </row>
    <row r="213" spans="2:25" ht="89.25">
      <c r="B213" s="309" t="s">
        <v>633</v>
      </c>
      <c r="C213" s="36" t="s">
        <v>487</v>
      </c>
      <c r="D213" s="40"/>
      <c r="E213" s="256"/>
      <c r="F213" s="145">
        <f t="shared" si="41"/>
        <v>50.6</v>
      </c>
      <c r="G213" s="145"/>
      <c r="H213" s="145">
        <f>H214</f>
        <v>50.6</v>
      </c>
      <c r="I213" s="145"/>
      <c r="J213" s="145"/>
      <c r="K213" s="145">
        <f t="shared" si="31"/>
        <v>50.6</v>
      </c>
      <c r="L213" s="145"/>
      <c r="M213" s="145">
        <f>M214</f>
        <v>50.6</v>
      </c>
      <c r="N213" s="145"/>
      <c r="O213" s="145"/>
      <c r="P213" s="145">
        <f t="shared" si="34"/>
        <v>100</v>
      </c>
      <c r="Q213" s="145"/>
      <c r="R213" s="145">
        <f t="shared" si="35"/>
        <v>100</v>
      </c>
      <c r="S213" s="145"/>
      <c r="T213" s="145"/>
      <c r="U213" s="145">
        <f t="shared" si="36"/>
        <v>0</v>
      </c>
      <c r="V213" s="145">
        <f t="shared" si="37"/>
        <v>0</v>
      </c>
      <c r="W213" s="145">
        <f t="shared" si="38"/>
        <v>0</v>
      </c>
      <c r="X213" s="145">
        <f t="shared" si="39"/>
        <v>0</v>
      </c>
      <c r="Y213" s="145">
        <f t="shared" si="40"/>
        <v>0</v>
      </c>
    </row>
    <row r="214" spans="2:25" ht="38.25">
      <c r="B214" s="31" t="s">
        <v>140</v>
      </c>
      <c r="C214" s="36" t="s">
        <v>487</v>
      </c>
      <c r="D214" s="40" t="s">
        <v>141</v>
      </c>
      <c r="E214" s="256"/>
      <c r="F214" s="145">
        <f t="shared" si="41"/>
        <v>50.6</v>
      </c>
      <c r="G214" s="145"/>
      <c r="H214" s="145">
        <f>H215</f>
        <v>50.6</v>
      </c>
      <c r="I214" s="145"/>
      <c r="J214" s="145"/>
      <c r="K214" s="145">
        <f t="shared" si="31"/>
        <v>50.6</v>
      </c>
      <c r="L214" s="145"/>
      <c r="M214" s="145">
        <f>M215</f>
        <v>50.6</v>
      </c>
      <c r="N214" s="145"/>
      <c r="O214" s="145"/>
      <c r="P214" s="145">
        <f t="shared" si="34"/>
        <v>100</v>
      </c>
      <c r="Q214" s="145"/>
      <c r="R214" s="145">
        <f t="shared" si="35"/>
        <v>100</v>
      </c>
      <c r="S214" s="145"/>
      <c r="T214" s="145"/>
      <c r="U214" s="145">
        <f t="shared" si="36"/>
        <v>0</v>
      </c>
      <c r="V214" s="145">
        <f t="shared" si="37"/>
        <v>0</v>
      </c>
      <c r="W214" s="145">
        <f t="shared" si="38"/>
        <v>0</v>
      </c>
      <c r="X214" s="145">
        <f t="shared" si="39"/>
        <v>0</v>
      </c>
      <c r="Y214" s="145">
        <f t="shared" si="40"/>
        <v>0</v>
      </c>
    </row>
    <row r="215" spans="2:25" ht="12.75">
      <c r="B215" s="31" t="s">
        <v>360</v>
      </c>
      <c r="C215" s="36" t="s">
        <v>487</v>
      </c>
      <c r="D215" s="40" t="s">
        <v>141</v>
      </c>
      <c r="E215" s="256" t="s">
        <v>300</v>
      </c>
      <c r="F215" s="145">
        <f t="shared" si="41"/>
        <v>50.6</v>
      </c>
      <c r="G215" s="145"/>
      <c r="H215" s="145">
        <v>50.6</v>
      </c>
      <c r="I215" s="145"/>
      <c r="J215" s="145"/>
      <c r="K215" s="145">
        <f t="shared" si="31"/>
        <v>50.6</v>
      </c>
      <c r="L215" s="145"/>
      <c r="M215" s="145">
        <v>50.6</v>
      </c>
      <c r="N215" s="145"/>
      <c r="O215" s="145"/>
      <c r="P215" s="145">
        <f t="shared" si="34"/>
        <v>100</v>
      </c>
      <c r="Q215" s="145"/>
      <c r="R215" s="145">
        <f t="shared" si="35"/>
        <v>100</v>
      </c>
      <c r="S215" s="145"/>
      <c r="T215" s="145"/>
      <c r="U215" s="145">
        <f t="shared" si="36"/>
        <v>0</v>
      </c>
      <c r="V215" s="145">
        <f t="shared" si="37"/>
        <v>0</v>
      </c>
      <c r="W215" s="145">
        <f t="shared" si="38"/>
        <v>0</v>
      </c>
      <c r="X215" s="145">
        <f t="shared" si="39"/>
        <v>0</v>
      </c>
      <c r="Y215" s="145">
        <f t="shared" si="40"/>
        <v>0</v>
      </c>
    </row>
    <row r="216" spans="2:25" ht="76.5">
      <c r="B216" s="310" t="s">
        <v>119</v>
      </c>
      <c r="C216" s="128" t="s">
        <v>120</v>
      </c>
      <c r="D216" s="12"/>
      <c r="E216" s="256"/>
      <c r="F216" s="145">
        <f t="shared" si="41"/>
        <v>13.5</v>
      </c>
      <c r="G216" s="145"/>
      <c r="H216" s="145"/>
      <c r="I216" s="145">
        <f>I217</f>
        <v>13.5</v>
      </c>
      <c r="J216" s="145"/>
      <c r="K216" s="145">
        <f t="shared" si="31"/>
        <v>13.5</v>
      </c>
      <c r="L216" s="145"/>
      <c r="M216" s="145"/>
      <c r="N216" s="145">
        <f>N217</f>
        <v>13.5</v>
      </c>
      <c r="O216" s="145"/>
      <c r="P216" s="145">
        <f t="shared" si="34"/>
        <v>100</v>
      </c>
      <c r="Q216" s="145"/>
      <c r="R216" s="145"/>
      <c r="S216" s="145">
        <f>N216/I216*100</f>
        <v>100</v>
      </c>
      <c r="T216" s="145"/>
      <c r="U216" s="145">
        <f t="shared" si="36"/>
        <v>0</v>
      </c>
      <c r="V216" s="145">
        <f t="shared" si="37"/>
        <v>0</v>
      </c>
      <c r="W216" s="145">
        <f t="shared" si="38"/>
        <v>0</v>
      </c>
      <c r="X216" s="145">
        <f t="shared" si="39"/>
        <v>0</v>
      </c>
      <c r="Y216" s="145">
        <f t="shared" si="40"/>
        <v>0</v>
      </c>
    </row>
    <row r="217" spans="2:25" ht="12.75">
      <c r="B217" s="16" t="s">
        <v>444</v>
      </c>
      <c r="C217" s="128" t="s">
        <v>120</v>
      </c>
      <c r="D217" s="12" t="s">
        <v>137</v>
      </c>
      <c r="E217" s="256"/>
      <c r="F217" s="145">
        <f t="shared" si="41"/>
        <v>13.5</v>
      </c>
      <c r="G217" s="145"/>
      <c r="H217" s="145"/>
      <c r="I217" s="145">
        <f>I218</f>
        <v>13.5</v>
      </c>
      <c r="J217" s="145"/>
      <c r="K217" s="145">
        <f t="shared" si="31"/>
        <v>13.5</v>
      </c>
      <c r="L217" s="145"/>
      <c r="M217" s="145"/>
      <c r="N217" s="145">
        <f>N218</f>
        <v>13.5</v>
      </c>
      <c r="O217" s="145"/>
      <c r="P217" s="145">
        <f t="shared" si="34"/>
        <v>100</v>
      </c>
      <c r="Q217" s="145"/>
      <c r="R217" s="145"/>
      <c r="S217" s="145">
        <f>N217/I217*100</f>
        <v>100</v>
      </c>
      <c r="T217" s="145"/>
      <c r="U217" s="145">
        <f t="shared" si="36"/>
        <v>0</v>
      </c>
      <c r="V217" s="145">
        <f t="shared" si="37"/>
        <v>0</v>
      </c>
      <c r="W217" s="145">
        <f t="shared" si="38"/>
        <v>0</v>
      </c>
      <c r="X217" s="145">
        <f t="shared" si="39"/>
        <v>0</v>
      </c>
      <c r="Y217" s="145">
        <f t="shared" si="40"/>
        <v>0</v>
      </c>
    </row>
    <row r="218" spans="2:25" ht="12.75">
      <c r="B218" s="31" t="s">
        <v>349</v>
      </c>
      <c r="C218" s="128" t="s">
        <v>120</v>
      </c>
      <c r="D218" s="12" t="s">
        <v>137</v>
      </c>
      <c r="E218" s="256" t="s">
        <v>350</v>
      </c>
      <c r="F218" s="145">
        <f t="shared" si="41"/>
        <v>13.5</v>
      </c>
      <c r="G218" s="145"/>
      <c r="H218" s="145"/>
      <c r="I218" s="145">
        <v>13.5</v>
      </c>
      <c r="J218" s="145"/>
      <c r="K218" s="145">
        <f aca="true" t="shared" si="42" ref="K218:K281">M218+N218+O218+L218</f>
        <v>13.5</v>
      </c>
      <c r="L218" s="145"/>
      <c r="M218" s="145"/>
      <c r="N218" s="145">
        <v>13.5</v>
      </c>
      <c r="O218" s="145"/>
      <c r="P218" s="145">
        <f t="shared" si="34"/>
        <v>100</v>
      </c>
      <c r="Q218" s="145"/>
      <c r="R218" s="145"/>
      <c r="S218" s="145">
        <f>N218/I218*100</f>
        <v>100</v>
      </c>
      <c r="T218" s="145"/>
      <c r="U218" s="145">
        <f t="shared" si="36"/>
        <v>0</v>
      </c>
      <c r="V218" s="145">
        <f t="shared" si="37"/>
        <v>0</v>
      </c>
      <c r="W218" s="145">
        <f t="shared" si="38"/>
        <v>0</v>
      </c>
      <c r="X218" s="145">
        <f t="shared" si="39"/>
        <v>0</v>
      </c>
      <c r="Y218" s="145">
        <f t="shared" si="40"/>
        <v>0</v>
      </c>
    </row>
    <row r="219" spans="2:25" ht="76.5">
      <c r="B219" s="31" t="s">
        <v>156</v>
      </c>
      <c r="C219" s="36" t="s">
        <v>155</v>
      </c>
      <c r="D219" s="79"/>
      <c r="E219" s="262"/>
      <c r="F219" s="145">
        <f t="shared" si="41"/>
        <v>11.6</v>
      </c>
      <c r="G219" s="145"/>
      <c r="H219" s="145">
        <f>H220</f>
        <v>11.6</v>
      </c>
      <c r="I219" s="145"/>
      <c r="J219" s="145"/>
      <c r="K219" s="145">
        <f t="shared" si="42"/>
        <v>11.6</v>
      </c>
      <c r="L219" s="145"/>
      <c r="M219" s="145">
        <f>M220</f>
        <v>11.6</v>
      </c>
      <c r="N219" s="145"/>
      <c r="O219" s="145"/>
      <c r="P219" s="145">
        <f t="shared" si="34"/>
        <v>100</v>
      </c>
      <c r="Q219" s="145"/>
      <c r="R219" s="145">
        <f t="shared" si="35"/>
        <v>100</v>
      </c>
      <c r="S219" s="145"/>
      <c r="T219" s="145"/>
      <c r="U219" s="145">
        <f t="shared" si="36"/>
        <v>0</v>
      </c>
      <c r="V219" s="145">
        <f t="shared" si="37"/>
        <v>0</v>
      </c>
      <c r="W219" s="145">
        <f t="shared" si="38"/>
        <v>0</v>
      </c>
      <c r="X219" s="145">
        <f t="shared" si="39"/>
        <v>0</v>
      </c>
      <c r="Y219" s="145">
        <f t="shared" si="40"/>
        <v>0</v>
      </c>
    </row>
    <row r="220" spans="2:25" ht="25.5">
      <c r="B220" s="41" t="s">
        <v>467</v>
      </c>
      <c r="C220" s="36" t="s">
        <v>155</v>
      </c>
      <c r="D220" s="79" t="s">
        <v>381</v>
      </c>
      <c r="E220" s="262"/>
      <c r="F220" s="145">
        <f t="shared" si="41"/>
        <v>11.6</v>
      </c>
      <c r="G220" s="145"/>
      <c r="H220" s="145">
        <f>H221</f>
        <v>11.6</v>
      </c>
      <c r="I220" s="145"/>
      <c r="J220" s="145"/>
      <c r="K220" s="145">
        <f t="shared" si="42"/>
        <v>11.6</v>
      </c>
      <c r="L220" s="145"/>
      <c r="M220" s="145">
        <f>M221</f>
        <v>11.6</v>
      </c>
      <c r="N220" s="145"/>
      <c r="O220" s="145"/>
      <c r="P220" s="145">
        <f t="shared" si="34"/>
        <v>100</v>
      </c>
      <c r="Q220" s="145"/>
      <c r="R220" s="145">
        <f t="shared" si="35"/>
        <v>100</v>
      </c>
      <c r="S220" s="145"/>
      <c r="T220" s="145"/>
      <c r="U220" s="145">
        <f t="shared" si="36"/>
        <v>0</v>
      </c>
      <c r="V220" s="145">
        <f t="shared" si="37"/>
        <v>0</v>
      </c>
      <c r="W220" s="145">
        <f t="shared" si="38"/>
        <v>0</v>
      </c>
      <c r="X220" s="145">
        <f t="shared" si="39"/>
        <v>0</v>
      </c>
      <c r="Y220" s="145">
        <f t="shared" si="40"/>
        <v>0</v>
      </c>
    </row>
    <row r="221" spans="2:25" ht="12.75">
      <c r="B221" s="41" t="s">
        <v>355</v>
      </c>
      <c r="C221" s="36" t="s">
        <v>155</v>
      </c>
      <c r="D221" s="79" t="s">
        <v>381</v>
      </c>
      <c r="E221" s="256" t="s">
        <v>346</v>
      </c>
      <c r="F221" s="145">
        <f t="shared" si="41"/>
        <v>11.6</v>
      </c>
      <c r="G221" s="145"/>
      <c r="H221" s="145">
        <v>11.6</v>
      </c>
      <c r="I221" s="145"/>
      <c r="J221" s="145"/>
      <c r="K221" s="145">
        <f t="shared" si="42"/>
        <v>11.6</v>
      </c>
      <c r="L221" s="145"/>
      <c r="M221" s="145">
        <v>11.6</v>
      </c>
      <c r="N221" s="145"/>
      <c r="O221" s="145"/>
      <c r="P221" s="145">
        <f t="shared" si="34"/>
        <v>100</v>
      </c>
      <c r="Q221" s="145"/>
      <c r="R221" s="145">
        <f t="shared" si="35"/>
        <v>100</v>
      </c>
      <c r="S221" s="145"/>
      <c r="T221" s="145"/>
      <c r="U221" s="145">
        <f t="shared" si="36"/>
        <v>0</v>
      </c>
      <c r="V221" s="145">
        <f t="shared" si="37"/>
        <v>0</v>
      </c>
      <c r="W221" s="145">
        <f t="shared" si="38"/>
        <v>0</v>
      </c>
      <c r="X221" s="145">
        <f t="shared" si="39"/>
        <v>0</v>
      </c>
      <c r="Y221" s="145">
        <f t="shared" si="40"/>
        <v>0</v>
      </c>
    </row>
    <row r="222" spans="2:25" ht="63.75">
      <c r="B222" s="305" t="s">
        <v>52</v>
      </c>
      <c r="C222" s="87" t="s">
        <v>48</v>
      </c>
      <c r="D222" s="152"/>
      <c r="E222" s="258"/>
      <c r="F222" s="158">
        <f t="shared" si="41"/>
        <v>110.1</v>
      </c>
      <c r="G222" s="158"/>
      <c r="H222" s="158">
        <f>H223</f>
        <v>110.1</v>
      </c>
      <c r="I222" s="158"/>
      <c r="J222" s="158"/>
      <c r="K222" s="158">
        <f t="shared" si="42"/>
        <v>110.1</v>
      </c>
      <c r="L222" s="145"/>
      <c r="M222" s="158">
        <f>M223</f>
        <v>110.1</v>
      </c>
      <c r="N222" s="158"/>
      <c r="O222" s="158"/>
      <c r="P222" s="145">
        <f t="shared" si="34"/>
        <v>100</v>
      </c>
      <c r="Q222" s="145"/>
      <c r="R222" s="145">
        <f t="shared" si="35"/>
        <v>100</v>
      </c>
      <c r="S222" s="145"/>
      <c r="T222" s="145"/>
      <c r="U222" s="145">
        <f t="shared" si="36"/>
        <v>0</v>
      </c>
      <c r="V222" s="145">
        <f t="shared" si="37"/>
        <v>0</v>
      </c>
      <c r="W222" s="145">
        <f t="shared" si="38"/>
        <v>0</v>
      </c>
      <c r="X222" s="145">
        <f t="shared" si="39"/>
        <v>0</v>
      </c>
      <c r="Y222" s="145">
        <f t="shared" si="40"/>
        <v>0</v>
      </c>
    </row>
    <row r="223" spans="2:25" ht="38.25">
      <c r="B223" s="153" t="s">
        <v>140</v>
      </c>
      <c r="C223" s="87" t="s">
        <v>48</v>
      </c>
      <c r="D223" s="152" t="s">
        <v>141</v>
      </c>
      <c r="E223" s="258"/>
      <c r="F223" s="158">
        <f t="shared" si="41"/>
        <v>110.1</v>
      </c>
      <c r="G223" s="158"/>
      <c r="H223" s="158">
        <f>H224</f>
        <v>110.1</v>
      </c>
      <c r="I223" s="158"/>
      <c r="J223" s="158"/>
      <c r="K223" s="158">
        <f t="shared" si="42"/>
        <v>110.1</v>
      </c>
      <c r="L223" s="145"/>
      <c r="M223" s="158">
        <f>M224</f>
        <v>110.1</v>
      </c>
      <c r="N223" s="158"/>
      <c r="O223" s="158"/>
      <c r="P223" s="145">
        <f t="shared" si="34"/>
        <v>100</v>
      </c>
      <c r="Q223" s="145"/>
      <c r="R223" s="145">
        <f t="shared" si="35"/>
        <v>100</v>
      </c>
      <c r="S223" s="145"/>
      <c r="T223" s="145"/>
      <c r="U223" s="145">
        <f t="shared" si="36"/>
        <v>0</v>
      </c>
      <c r="V223" s="145">
        <f t="shared" si="37"/>
        <v>0</v>
      </c>
      <c r="W223" s="145">
        <f t="shared" si="38"/>
        <v>0</v>
      </c>
      <c r="X223" s="145">
        <f t="shared" si="39"/>
        <v>0</v>
      </c>
      <c r="Y223" s="145">
        <f t="shared" si="40"/>
        <v>0</v>
      </c>
    </row>
    <row r="224" spans="2:25" ht="12.75">
      <c r="B224" s="153" t="s">
        <v>63</v>
      </c>
      <c r="C224" s="87" t="s">
        <v>48</v>
      </c>
      <c r="D224" s="152" t="s">
        <v>141</v>
      </c>
      <c r="E224" s="258" t="s">
        <v>301</v>
      </c>
      <c r="F224" s="158">
        <f t="shared" si="41"/>
        <v>110.1</v>
      </c>
      <c r="G224" s="158"/>
      <c r="H224" s="158">
        <v>110.1</v>
      </c>
      <c r="I224" s="158"/>
      <c r="J224" s="158"/>
      <c r="K224" s="158">
        <f t="shared" si="42"/>
        <v>110.1</v>
      </c>
      <c r="L224" s="145"/>
      <c r="M224" s="158">
        <v>110.1</v>
      </c>
      <c r="N224" s="158"/>
      <c r="O224" s="158"/>
      <c r="P224" s="145">
        <f t="shared" si="34"/>
        <v>100</v>
      </c>
      <c r="Q224" s="145"/>
      <c r="R224" s="145">
        <f t="shared" si="35"/>
        <v>100</v>
      </c>
      <c r="S224" s="145"/>
      <c r="T224" s="145"/>
      <c r="U224" s="145">
        <f t="shared" si="36"/>
        <v>0</v>
      </c>
      <c r="V224" s="145">
        <f t="shared" si="37"/>
        <v>0</v>
      </c>
      <c r="W224" s="145">
        <f t="shared" si="38"/>
        <v>0</v>
      </c>
      <c r="X224" s="145">
        <f t="shared" si="39"/>
        <v>0</v>
      </c>
      <c r="Y224" s="145">
        <f t="shared" si="40"/>
        <v>0</v>
      </c>
    </row>
    <row r="225" spans="2:25" ht="63.75">
      <c r="B225" s="305" t="s">
        <v>53</v>
      </c>
      <c r="C225" s="87" t="s">
        <v>49</v>
      </c>
      <c r="D225" s="152"/>
      <c r="E225" s="258"/>
      <c r="F225" s="158">
        <f t="shared" si="41"/>
        <v>793.8</v>
      </c>
      <c r="G225" s="158"/>
      <c r="H225" s="158">
        <f>H226</f>
        <v>793.8</v>
      </c>
      <c r="I225" s="158"/>
      <c r="J225" s="158"/>
      <c r="K225" s="158">
        <f t="shared" si="42"/>
        <v>793.8</v>
      </c>
      <c r="L225" s="145"/>
      <c r="M225" s="158">
        <f>M226</f>
        <v>793.8</v>
      </c>
      <c r="N225" s="158"/>
      <c r="O225" s="158"/>
      <c r="P225" s="145">
        <f t="shared" si="34"/>
        <v>100</v>
      </c>
      <c r="Q225" s="145"/>
      <c r="R225" s="145">
        <f t="shared" si="35"/>
        <v>100</v>
      </c>
      <c r="S225" s="145"/>
      <c r="T225" s="145"/>
      <c r="U225" s="145">
        <f t="shared" si="36"/>
        <v>0</v>
      </c>
      <c r="V225" s="145">
        <f t="shared" si="37"/>
        <v>0</v>
      </c>
      <c r="W225" s="145">
        <f t="shared" si="38"/>
        <v>0</v>
      </c>
      <c r="X225" s="145">
        <f t="shared" si="39"/>
        <v>0</v>
      </c>
      <c r="Y225" s="145">
        <f t="shared" si="40"/>
        <v>0</v>
      </c>
    </row>
    <row r="226" spans="2:25" ht="38.25">
      <c r="B226" s="153" t="s">
        <v>140</v>
      </c>
      <c r="C226" s="87" t="s">
        <v>49</v>
      </c>
      <c r="D226" s="152" t="s">
        <v>141</v>
      </c>
      <c r="E226" s="258"/>
      <c r="F226" s="158">
        <f t="shared" si="41"/>
        <v>793.8</v>
      </c>
      <c r="G226" s="158"/>
      <c r="H226" s="158">
        <f>H227</f>
        <v>793.8</v>
      </c>
      <c r="I226" s="158"/>
      <c r="J226" s="158"/>
      <c r="K226" s="158">
        <f t="shared" si="42"/>
        <v>793.8</v>
      </c>
      <c r="L226" s="145"/>
      <c r="M226" s="158">
        <f>M227</f>
        <v>793.8</v>
      </c>
      <c r="N226" s="158"/>
      <c r="O226" s="158"/>
      <c r="P226" s="145">
        <f t="shared" si="34"/>
        <v>100</v>
      </c>
      <c r="Q226" s="145"/>
      <c r="R226" s="145">
        <f t="shared" si="35"/>
        <v>100</v>
      </c>
      <c r="S226" s="145"/>
      <c r="T226" s="145"/>
      <c r="U226" s="145">
        <f t="shared" si="36"/>
        <v>0</v>
      </c>
      <c r="V226" s="145">
        <f t="shared" si="37"/>
        <v>0</v>
      </c>
      <c r="W226" s="145">
        <f t="shared" si="38"/>
        <v>0</v>
      </c>
      <c r="X226" s="145">
        <f t="shared" si="39"/>
        <v>0</v>
      </c>
      <c r="Y226" s="145">
        <f t="shared" si="40"/>
        <v>0</v>
      </c>
    </row>
    <row r="227" spans="2:25" ht="12.75">
      <c r="B227" s="153" t="s">
        <v>63</v>
      </c>
      <c r="C227" s="87" t="s">
        <v>49</v>
      </c>
      <c r="D227" s="152" t="s">
        <v>141</v>
      </c>
      <c r="E227" s="258" t="s">
        <v>301</v>
      </c>
      <c r="F227" s="158">
        <f t="shared" si="41"/>
        <v>793.8</v>
      </c>
      <c r="G227" s="158"/>
      <c r="H227" s="158">
        <v>793.8</v>
      </c>
      <c r="I227" s="158"/>
      <c r="J227" s="158"/>
      <c r="K227" s="158">
        <f t="shared" si="42"/>
        <v>793.8</v>
      </c>
      <c r="L227" s="145"/>
      <c r="M227" s="158">
        <v>793.8</v>
      </c>
      <c r="N227" s="158"/>
      <c r="O227" s="158"/>
      <c r="P227" s="145">
        <f t="shared" si="34"/>
        <v>100</v>
      </c>
      <c r="Q227" s="145"/>
      <c r="R227" s="145">
        <f t="shared" si="35"/>
        <v>100</v>
      </c>
      <c r="S227" s="145"/>
      <c r="T227" s="145"/>
      <c r="U227" s="145">
        <f t="shared" si="36"/>
        <v>0</v>
      </c>
      <c r="V227" s="145">
        <f t="shared" si="37"/>
        <v>0</v>
      </c>
      <c r="W227" s="145">
        <f t="shared" si="38"/>
        <v>0</v>
      </c>
      <c r="X227" s="145">
        <f t="shared" si="39"/>
        <v>0</v>
      </c>
      <c r="Y227" s="145">
        <f t="shared" si="40"/>
        <v>0</v>
      </c>
    </row>
    <row r="228" spans="2:25" ht="89.25">
      <c r="B228" s="41" t="s">
        <v>615</v>
      </c>
      <c r="C228" s="36" t="s">
        <v>614</v>
      </c>
      <c r="D228" s="40"/>
      <c r="E228" s="256"/>
      <c r="F228" s="145">
        <f t="shared" si="41"/>
        <v>65.5</v>
      </c>
      <c r="G228" s="145"/>
      <c r="H228" s="145"/>
      <c r="I228" s="145">
        <f>I229</f>
        <v>65.5</v>
      </c>
      <c r="J228" s="145"/>
      <c r="K228" s="145">
        <f t="shared" si="42"/>
        <v>65.5</v>
      </c>
      <c r="L228" s="145"/>
      <c r="M228" s="145"/>
      <c r="N228" s="145">
        <f>N229</f>
        <v>65.5</v>
      </c>
      <c r="O228" s="145"/>
      <c r="P228" s="145">
        <f t="shared" si="34"/>
        <v>100</v>
      </c>
      <c r="Q228" s="145"/>
      <c r="R228" s="145"/>
      <c r="S228" s="145">
        <f>N228/I228*100</f>
        <v>100</v>
      </c>
      <c r="T228" s="145"/>
      <c r="U228" s="145">
        <f t="shared" si="36"/>
        <v>0</v>
      </c>
      <c r="V228" s="145">
        <f t="shared" si="37"/>
        <v>0</v>
      </c>
      <c r="W228" s="145">
        <f t="shared" si="38"/>
        <v>0</v>
      </c>
      <c r="X228" s="145">
        <f t="shared" si="39"/>
        <v>0</v>
      </c>
      <c r="Y228" s="145">
        <f t="shared" si="40"/>
        <v>0</v>
      </c>
    </row>
    <row r="229" spans="2:25" ht="25.5">
      <c r="B229" s="41" t="s">
        <v>125</v>
      </c>
      <c r="C229" s="36" t="s">
        <v>614</v>
      </c>
      <c r="D229" s="40" t="s">
        <v>19</v>
      </c>
      <c r="E229" s="256"/>
      <c r="F229" s="145">
        <f t="shared" si="41"/>
        <v>65.5</v>
      </c>
      <c r="G229" s="145"/>
      <c r="H229" s="145"/>
      <c r="I229" s="145">
        <f>I230</f>
        <v>65.5</v>
      </c>
      <c r="J229" s="145"/>
      <c r="K229" s="145">
        <f t="shared" si="42"/>
        <v>65.5</v>
      </c>
      <c r="L229" s="145"/>
      <c r="M229" s="145"/>
      <c r="N229" s="145">
        <f>N230</f>
        <v>65.5</v>
      </c>
      <c r="O229" s="145"/>
      <c r="P229" s="145">
        <f t="shared" si="34"/>
        <v>100</v>
      </c>
      <c r="Q229" s="145"/>
      <c r="R229" s="145"/>
      <c r="S229" s="145">
        <f>N229/I229*100</f>
        <v>100</v>
      </c>
      <c r="T229" s="145"/>
      <c r="U229" s="145">
        <f t="shared" si="36"/>
        <v>0</v>
      </c>
      <c r="V229" s="145">
        <f t="shared" si="37"/>
        <v>0</v>
      </c>
      <c r="W229" s="145">
        <f t="shared" si="38"/>
        <v>0</v>
      </c>
      <c r="X229" s="145">
        <f t="shared" si="39"/>
        <v>0</v>
      </c>
      <c r="Y229" s="145">
        <f t="shared" si="40"/>
        <v>0</v>
      </c>
    </row>
    <row r="230" spans="2:25" ht="12.75">
      <c r="B230" s="31" t="s">
        <v>63</v>
      </c>
      <c r="C230" s="36" t="s">
        <v>614</v>
      </c>
      <c r="D230" s="40" t="s">
        <v>19</v>
      </c>
      <c r="E230" s="256" t="s">
        <v>301</v>
      </c>
      <c r="F230" s="145">
        <f t="shared" si="41"/>
        <v>65.5</v>
      </c>
      <c r="G230" s="145"/>
      <c r="H230" s="145"/>
      <c r="I230" s="145">
        <v>65.5</v>
      </c>
      <c r="J230" s="145"/>
      <c r="K230" s="145">
        <f t="shared" si="42"/>
        <v>65.5</v>
      </c>
      <c r="L230" s="145"/>
      <c r="M230" s="145"/>
      <c r="N230" s="145">
        <v>65.5</v>
      </c>
      <c r="O230" s="145"/>
      <c r="P230" s="145">
        <f t="shared" si="34"/>
        <v>100</v>
      </c>
      <c r="Q230" s="145"/>
      <c r="R230" s="145"/>
      <c r="S230" s="145">
        <f>N230/I230*100</f>
        <v>100</v>
      </c>
      <c r="T230" s="145"/>
      <c r="U230" s="145">
        <f t="shared" si="36"/>
        <v>0</v>
      </c>
      <c r="V230" s="145">
        <f t="shared" si="37"/>
        <v>0</v>
      </c>
      <c r="W230" s="145">
        <f t="shared" si="38"/>
        <v>0</v>
      </c>
      <c r="X230" s="145">
        <f t="shared" si="39"/>
        <v>0</v>
      </c>
      <c r="Y230" s="145">
        <f t="shared" si="40"/>
        <v>0</v>
      </c>
    </row>
    <row r="231" spans="2:25" ht="89.25">
      <c r="B231" s="41" t="s">
        <v>518</v>
      </c>
      <c r="C231" s="36" t="s">
        <v>616</v>
      </c>
      <c r="D231" s="40"/>
      <c r="E231" s="256"/>
      <c r="F231" s="145">
        <f t="shared" si="41"/>
        <v>66.2</v>
      </c>
      <c r="G231" s="145"/>
      <c r="H231" s="145">
        <f>H232</f>
        <v>66.2</v>
      </c>
      <c r="I231" s="145"/>
      <c r="J231" s="145"/>
      <c r="K231" s="145">
        <f t="shared" si="42"/>
        <v>66.2</v>
      </c>
      <c r="L231" s="145"/>
      <c r="M231" s="145">
        <f>M232</f>
        <v>66.2</v>
      </c>
      <c r="N231" s="145"/>
      <c r="O231" s="145"/>
      <c r="P231" s="145">
        <f t="shared" si="34"/>
        <v>100</v>
      </c>
      <c r="Q231" s="145"/>
      <c r="R231" s="145">
        <f t="shared" si="35"/>
        <v>100</v>
      </c>
      <c r="S231" s="145"/>
      <c r="T231" s="145"/>
      <c r="U231" s="145">
        <f t="shared" si="36"/>
        <v>0</v>
      </c>
      <c r="V231" s="145">
        <f t="shared" si="37"/>
        <v>0</v>
      </c>
      <c r="W231" s="145">
        <f t="shared" si="38"/>
        <v>0</v>
      </c>
      <c r="X231" s="145">
        <f t="shared" si="39"/>
        <v>0</v>
      </c>
      <c r="Y231" s="145">
        <f t="shared" si="40"/>
        <v>0</v>
      </c>
    </row>
    <row r="232" spans="2:25" ht="25.5">
      <c r="B232" s="41" t="s">
        <v>125</v>
      </c>
      <c r="C232" s="36" t="s">
        <v>616</v>
      </c>
      <c r="D232" s="40" t="s">
        <v>19</v>
      </c>
      <c r="E232" s="256"/>
      <c r="F232" s="145">
        <f t="shared" si="41"/>
        <v>66.2</v>
      </c>
      <c r="G232" s="145"/>
      <c r="H232" s="145">
        <f>H233</f>
        <v>66.2</v>
      </c>
      <c r="I232" s="145"/>
      <c r="J232" s="145"/>
      <c r="K232" s="145">
        <f t="shared" si="42"/>
        <v>66.2</v>
      </c>
      <c r="L232" s="145"/>
      <c r="M232" s="145">
        <f>M233</f>
        <v>66.2</v>
      </c>
      <c r="N232" s="145"/>
      <c r="O232" s="145"/>
      <c r="P232" s="145">
        <f t="shared" si="34"/>
        <v>100</v>
      </c>
      <c r="Q232" s="145"/>
      <c r="R232" s="145">
        <f t="shared" si="35"/>
        <v>100</v>
      </c>
      <c r="S232" s="145"/>
      <c r="T232" s="145"/>
      <c r="U232" s="145">
        <f t="shared" si="36"/>
        <v>0</v>
      </c>
      <c r="V232" s="145">
        <f t="shared" si="37"/>
        <v>0</v>
      </c>
      <c r="W232" s="145">
        <f t="shared" si="38"/>
        <v>0</v>
      </c>
      <c r="X232" s="145">
        <f t="shared" si="39"/>
        <v>0</v>
      </c>
      <c r="Y232" s="145">
        <f t="shared" si="40"/>
        <v>0</v>
      </c>
    </row>
    <row r="233" spans="2:25" ht="12.75">
      <c r="B233" s="31" t="s">
        <v>63</v>
      </c>
      <c r="C233" s="36" t="s">
        <v>616</v>
      </c>
      <c r="D233" s="40" t="s">
        <v>19</v>
      </c>
      <c r="E233" s="256" t="s">
        <v>301</v>
      </c>
      <c r="F233" s="145">
        <f t="shared" si="41"/>
        <v>66.2</v>
      </c>
      <c r="G233" s="145"/>
      <c r="H233" s="145">
        <v>66.2</v>
      </c>
      <c r="I233" s="145"/>
      <c r="J233" s="145"/>
      <c r="K233" s="145">
        <f t="shared" si="42"/>
        <v>66.2</v>
      </c>
      <c r="L233" s="145"/>
      <c r="M233" s="145">
        <v>66.2</v>
      </c>
      <c r="N233" s="145"/>
      <c r="O233" s="145"/>
      <c r="P233" s="145">
        <f t="shared" si="34"/>
        <v>100</v>
      </c>
      <c r="Q233" s="145"/>
      <c r="R233" s="145">
        <f t="shared" si="35"/>
        <v>100</v>
      </c>
      <c r="S233" s="145"/>
      <c r="T233" s="145"/>
      <c r="U233" s="145">
        <f t="shared" si="36"/>
        <v>0</v>
      </c>
      <c r="V233" s="145">
        <f t="shared" si="37"/>
        <v>0</v>
      </c>
      <c r="W233" s="145">
        <f t="shared" si="38"/>
        <v>0</v>
      </c>
      <c r="X233" s="145">
        <f t="shared" si="39"/>
        <v>0</v>
      </c>
      <c r="Y233" s="145">
        <f t="shared" si="40"/>
        <v>0</v>
      </c>
    </row>
    <row r="234" spans="2:25" ht="63.75">
      <c r="B234" s="31" t="s">
        <v>404</v>
      </c>
      <c r="C234" s="36" t="s">
        <v>50</v>
      </c>
      <c r="D234" s="40"/>
      <c r="E234" s="256"/>
      <c r="F234" s="145">
        <f t="shared" si="41"/>
        <v>1</v>
      </c>
      <c r="G234" s="145"/>
      <c r="H234" s="145">
        <f>H235</f>
        <v>1</v>
      </c>
      <c r="I234" s="145"/>
      <c r="J234" s="145"/>
      <c r="K234" s="145">
        <f t="shared" si="42"/>
        <v>0</v>
      </c>
      <c r="L234" s="145"/>
      <c r="M234" s="145">
        <f>M235</f>
        <v>0</v>
      </c>
      <c r="N234" s="145"/>
      <c r="O234" s="145"/>
      <c r="P234" s="145">
        <f t="shared" si="34"/>
        <v>0</v>
      </c>
      <c r="Q234" s="145"/>
      <c r="R234" s="145">
        <f t="shared" si="35"/>
        <v>0</v>
      </c>
      <c r="S234" s="145"/>
      <c r="T234" s="145"/>
      <c r="U234" s="145">
        <f t="shared" si="36"/>
        <v>1</v>
      </c>
      <c r="V234" s="145">
        <f t="shared" si="37"/>
        <v>0</v>
      </c>
      <c r="W234" s="145">
        <f t="shared" si="38"/>
        <v>1</v>
      </c>
      <c r="X234" s="145">
        <f t="shared" si="39"/>
        <v>0</v>
      </c>
      <c r="Y234" s="145">
        <f t="shared" si="40"/>
        <v>0</v>
      </c>
    </row>
    <row r="235" spans="2:25" ht="38.25">
      <c r="B235" s="31" t="s">
        <v>140</v>
      </c>
      <c r="C235" s="36" t="s">
        <v>50</v>
      </c>
      <c r="D235" s="40" t="s">
        <v>141</v>
      </c>
      <c r="E235" s="256"/>
      <c r="F235" s="145">
        <f t="shared" si="41"/>
        <v>1</v>
      </c>
      <c r="G235" s="145"/>
      <c r="H235" s="145">
        <f>H236</f>
        <v>1</v>
      </c>
      <c r="I235" s="145"/>
      <c r="J235" s="145"/>
      <c r="K235" s="145">
        <f t="shared" si="42"/>
        <v>0</v>
      </c>
      <c r="L235" s="145"/>
      <c r="M235" s="145">
        <f>M236</f>
        <v>0</v>
      </c>
      <c r="N235" s="145"/>
      <c r="O235" s="145"/>
      <c r="P235" s="145">
        <f t="shared" si="34"/>
        <v>0</v>
      </c>
      <c r="Q235" s="145"/>
      <c r="R235" s="145">
        <f t="shared" si="35"/>
        <v>0</v>
      </c>
      <c r="S235" s="145"/>
      <c r="T235" s="145"/>
      <c r="U235" s="145">
        <f t="shared" si="36"/>
        <v>1</v>
      </c>
      <c r="V235" s="145">
        <f t="shared" si="37"/>
        <v>0</v>
      </c>
      <c r="W235" s="145">
        <f t="shared" si="38"/>
        <v>1</v>
      </c>
      <c r="X235" s="145">
        <f t="shared" si="39"/>
        <v>0</v>
      </c>
      <c r="Y235" s="145">
        <f t="shared" si="40"/>
        <v>0</v>
      </c>
    </row>
    <row r="236" spans="2:25" ht="12.75">
      <c r="B236" s="31" t="s">
        <v>63</v>
      </c>
      <c r="C236" s="36" t="s">
        <v>50</v>
      </c>
      <c r="D236" s="40" t="s">
        <v>141</v>
      </c>
      <c r="E236" s="256" t="s">
        <v>301</v>
      </c>
      <c r="F236" s="145">
        <f t="shared" si="41"/>
        <v>1</v>
      </c>
      <c r="G236" s="145"/>
      <c r="H236" s="145">
        <v>1</v>
      </c>
      <c r="I236" s="145"/>
      <c r="J236" s="145"/>
      <c r="K236" s="145">
        <f t="shared" si="42"/>
        <v>0</v>
      </c>
      <c r="L236" s="145"/>
      <c r="M236" s="145">
        <v>0</v>
      </c>
      <c r="N236" s="145"/>
      <c r="O236" s="145"/>
      <c r="P236" s="145">
        <f t="shared" si="34"/>
        <v>0</v>
      </c>
      <c r="Q236" s="145"/>
      <c r="R236" s="145">
        <f t="shared" si="35"/>
        <v>0</v>
      </c>
      <c r="S236" s="145"/>
      <c r="T236" s="145"/>
      <c r="U236" s="145">
        <f t="shared" si="36"/>
        <v>1</v>
      </c>
      <c r="V236" s="145">
        <f t="shared" si="37"/>
        <v>0</v>
      </c>
      <c r="W236" s="145">
        <f t="shared" si="38"/>
        <v>1</v>
      </c>
      <c r="X236" s="145">
        <f t="shared" si="39"/>
        <v>0</v>
      </c>
      <c r="Y236" s="145">
        <f t="shared" si="40"/>
        <v>0</v>
      </c>
    </row>
    <row r="237" spans="2:25" ht="63.75">
      <c r="B237" s="31" t="s">
        <v>405</v>
      </c>
      <c r="C237" s="36" t="s">
        <v>51</v>
      </c>
      <c r="D237" s="40"/>
      <c r="E237" s="256"/>
      <c r="F237" s="145">
        <f t="shared" si="41"/>
        <v>24.7</v>
      </c>
      <c r="G237" s="145"/>
      <c r="H237" s="145">
        <f>H238</f>
        <v>24.7</v>
      </c>
      <c r="I237" s="145"/>
      <c r="J237" s="145"/>
      <c r="K237" s="145">
        <f t="shared" si="42"/>
        <v>20</v>
      </c>
      <c r="L237" s="145"/>
      <c r="M237" s="145">
        <f>M238</f>
        <v>20</v>
      </c>
      <c r="N237" s="145"/>
      <c r="O237" s="145"/>
      <c r="P237" s="145">
        <f t="shared" si="34"/>
        <v>80.97165991902834</v>
      </c>
      <c r="Q237" s="145"/>
      <c r="R237" s="145">
        <f t="shared" si="35"/>
        <v>80.97165991902834</v>
      </c>
      <c r="S237" s="145"/>
      <c r="T237" s="145"/>
      <c r="U237" s="145">
        <f t="shared" si="36"/>
        <v>4.699999999999999</v>
      </c>
      <c r="V237" s="145">
        <f t="shared" si="37"/>
        <v>0</v>
      </c>
      <c r="W237" s="145">
        <f t="shared" si="38"/>
        <v>4.699999999999999</v>
      </c>
      <c r="X237" s="145">
        <f t="shared" si="39"/>
        <v>0</v>
      </c>
      <c r="Y237" s="145">
        <f t="shared" si="40"/>
        <v>0</v>
      </c>
    </row>
    <row r="238" spans="2:25" ht="38.25">
      <c r="B238" s="31" t="s">
        <v>140</v>
      </c>
      <c r="C238" s="36" t="s">
        <v>51</v>
      </c>
      <c r="D238" s="40" t="s">
        <v>141</v>
      </c>
      <c r="E238" s="256"/>
      <c r="F238" s="145">
        <f t="shared" si="41"/>
        <v>24.7</v>
      </c>
      <c r="G238" s="145"/>
      <c r="H238" s="145">
        <f>H239</f>
        <v>24.7</v>
      </c>
      <c r="I238" s="145"/>
      <c r="J238" s="145"/>
      <c r="K238" s="145">
        <f t="shared" si="42"/>
        <v>20</v>
      </c>
      <c r="L238" s="145"/>
      <c r="M238" s="145">
        <f>M239</f>
        <v>20</v>
      </c>
      <c r="N238" s="145"/>
      <c r="O238" s="145"/>
      <c r="P238" s="145">
        <f t="shared" si="34"/>
        <v>80.97165991902834</v>
      </c>
      <c r="Q238" s="145"/>
      <c r="R238" s="145">
        <f t="shared" si="35"/>
        <v>80.97165991902834</v>
      </c>
      <c r="S238" s="145"/>
      <c r="T238" s="145"/>
      <c r="U238" s="145">
        <f t="shared" si="36"/>
        <v>4.699999999999999</v>
      </c>
      <c r="V238" s="145">
        <f t="shared" si="37"/>
        <v>0</v>
      </c>
      <c r="W238" s="145">
        <f t="shared" si="38"/>
        <v>4.699999999999999</v>
      </c>
      <c r="X238" s="145">
        <f t="shared" si="39"/>
        <v>0</v>
      </c>
      <c r="Y238" s="145">
        <f t="shared" si="40"/>
        <v>0</v>
      </c>
    </row>
    <row r="239" spans="2:25" ht="12.75">
      <c r="B239" s="31" t="s">
        <v>63</v>
      </c>
      <c r="C239" s="36" t="s">
        <v>51</v>
      </c>
      <c r="D239" s="40" t="s">
        <v>141</v>
      </c>
      <c r="E239" s="256" t="s">
        <v>301</v>
      </c>
      <c r="F239" s="145">
        <f t="shared" si="41"/>
        <v>24.7</v>
      </c>
      <c r="G239" s="145"/>
      <c r="H239" s="145">
        <v>24.7</v>
      </c>
      <c r="I239" s="145"/>
      <c r="J239" s="145"/>
      <c r="K239" s="145">
        <f t="shared" si="42"/>
        <v>20</v>
      </c>
      <c r="L239" s="145"/>
      <c r="M239" s="145">
        <v>20</v>
      </c>
      <c r="N239" s="145"/>
      <c r="O239" s="145"/>
      <c r="P239" s="145">
        <f t="shared" si="34"/>
        <v>80.97165991902834</v>
      </c>
      <c r="Q239" s="145"/>
      <c r="R239" s="145">
        <f t="shared" si="35"/>
        <v>80.97165991902834</v>
      </c>
      <c r="S239" s="145"/>
      <c r="T239" s="145"/>
      <c r="U239" s="145">
        <f t="shared" si="36"/>
        <v>4.699999999999999</v>
      </c>
      <c r="V239" s="145">
        <f t="shared" si="37"/>
        <v>0</v>
      </c>
      <c r="W239" s="145">
        <f t="shared" si="38"/>
        <v>4.699999999999999</v>
      </c>
      <c r="X239" s="145">
        <f t="shared" si="39"/>
        <v>0</v>
      </c>
      <c r="Y239" s="145">
        <f t="shared" si="40"/>
        <v>0</v>
      </c>
    </row>
    <row r="240" spans="2:25" ht="114.75">
      <c r="B240" s="41" t="s">
        <v>0</v>
      </c>
      <c r="C240" s="36" t="s">
        <v>408</v>
      </c>
      <c r="D240" s="40"/>
      <c r="E240" s="256"/>
      <c r="F240" s="145">
        <f t="shared" si="41"/>
        <v>18</v>
      </c>
      <c r="G240" s="145"/>
      <c r="H240" s="145">
        <f>H241</f>
        <v>18</v>
      </c>
      <c r="I240" s="145"/>
      <c r="J240" s="145"/>
      <c r="K240" s="145">
        <f t="shared" si="42"/>
        <v>18</v>
      </c>
      <c r="L240" s="145"/>
      <c r="M240" s="145">
        <f>M241</f>
        <v>18</v>
      </c>
      <c r="N240" s="145"/>
      <c r="O240" s="145"/>
      <c r="P240" s="145">
        <f t="shared" si="34"/>
        <v>100</v>
      </c>
      <c r="Q240" s="145"/>
      <c r="R240" s="145">
        <f t="shared" si="35"/>
        <v>100</v>
      </c>
      <c r="S240" s="145"/>
      <c r="T240" s="145"/>
      <c r="U240" s="145">
        <f t="shared" si="36"/>
        <v>0</v>
      </c>
      <c r="V240" s="145">
        <f t="shared" si="37"/>
        <v>0</v>
      </c>
      <c r="W240" s="145">
        <f t="shared" si="38"/>
        <v>0</v>
      </c>
      <c r="X240" s="145">
        <f t="shared" si="39"/>
        <v>0</v>
      </c>
      <c r="Y240" s="145">
        <f t="shared" si="40"/>
        <v>0</v>
      </c>
    </row>
    <row r="241" spans="2:25" ht="25.5">
      <c r="B241" s="41" t="s">
        <v>467</v>
      </c>
      <c r="C241" s="36" t="s">
        <v>408</v>
      </c>
      <c r="D241" s="40" t="s">
        <v>381</v>
      </c>
      <c r="E241" s="256"/>
      <c r="F241" s="145">
        <f t="shared" si="41"/>
        <v>18</v>
      </c>
      <c r="G241" s="145"/>
      <c r="H241" s="145">
        <f>H242</f>
        <v>18</v>
      </c>
      <c r="I241" s="145"/>
      <c r="J241" s="145"/>
      <c r="K241" s="145">
        <f t="shared" si="42"/>
        <v>18</v>
      </c>
      <c r="L241" s="145"/>
      <c r="M241" s="145">
        <f>M242</f>
        <v>18</v>
      </c>
      <c r="N241" s="145"/>
      <c r="O241" s="145"/>
      <c r="P241" s="145">
        <f t="shared" si="34"/>
        <v>100</v>
      </c>
      <c r="Q241" s="145"/>
      <c r="R241" s="145">
        <f t="shared" si="35"/>
        <v>100</v>
      </c>
      <c r="S241" s="145"/>
      <c r="T241" s="145"/>
      <c r="U241" s="145">
        <f t="shared" si="36"/>
        <v>0</v>
      </c>
      <c r="V241" s="145">
        <f t="shared" si="37"/>
        <v>0</v>
      </c>
      <c r="W241" s="145">
        <f t="shared" si="38"/>
        <v>0</v>
      </c>
      <c r="X241" s="145">
        <f t="shared" si="39"/>
        <v>0</v>
      </c>
      <c r="Y241" s="145">
        <f t="shared" si="40"/>
        <v>0</v>
      </c>
    </row>
    <row r="242" spans="2:25" ht="12.75">
      <c r="B242" s="31" t="s">
        <v>63</v>
      </c>
      <c r="C242" s="36" t="s">
        <v>408</v>
      </c>
      <c r="D242" s="40" t="s">
        <v>381</v>
      </c>
      <c r="E242" s="256" t="s">
        <v>301</v>
      </c>
      <c r="F242" s="145">
        <f t="shared" si="41"/>
        <v>18</v>
      </c>
      <c r="G242" s="145"/>
      <c r="H242" s="145">
        <v>18</v>
      </c>
      <c r="I242" s="145"/>
      <c r="J242" s="145"/>
      <c r="K242" s="145">
        <f t="shared" si="42"/>
        <v>18</v>
      </c>
      <c r="L242" s="145"/>
      <c r="M242" s="145">
        <v>18</v>
      </c>
      <c r="N242" s="145"/>
      <c r="O242" s="145"/>
      <c r="P242" s="145">
        <f t="shared" si="34"/>
        <v>100</v>
      </c>
      <c r="Q242" s="145"/>
      <c r="R242" s="145">
        <f t="shared" si="35"/>
        <v>100</v>
      </c>
      <c r="S242" s="145"/>
      <c r="T242" s="145"/>
      <c r="U242" s="145">
        <f t="shared" si="36"/>
        <v>0</v>
      </c>
      <c r="V242" s="145">
        <f t="shared" si="37"/>
        <v>0</v>
      </c>
      <c r="W242" s="145">
        <f t="shared" si="38"/>
        <v>0</v>
      </c>
      <c r="X242" s="145">
        <f t="shared" si="39"/>
        <v>0</v>
      </c>
      <c r="Y242" s="145">
        <f t="shared" si="40"/>
        <v>0</v>
      </c>
    </row>
    <row r="243" spans="2:25" ht="114.75">
      <c r="B243" s="305" t="s">
        <v>475</v>
      </c>
      <c r="C243" s="87" t="s">
        <v>409</v>
      </c>
      <c r="D243" s="152"/>
      <c r="E243" s="258"/>
      <c r="F243" s="158">
        <f t="shared" si="41"/>
        <v>63</v>
      </c>
      <c r="G243" s="158"/>
      <c r="H243" s="158">
        <f>H244+H246</f>
        <v>63</v>
      </c>
      <c r="I243" s="158"/>
      <c r="J243" s="158"/>
      <c r="K243" s="158">
        <f t="shared" si="42"/>
        <v>42.4</v>
      </c>
      <c r="L243" s="145"/>
      <c r="M243" s="158">
        <f>M244+M246</f>
        <v>42.4</v>
      </c>
      <c r="N243" s="158"/>
      <c r="O243" s="158"/>
      <c r="P243" s="145">
        <f t="shared" si="34"/>
        <v>67.30158730158729</v>
      </c>
      <c r="Q243" s="145"/>
      <c r="R243" s="145">
        <f t="shared" si="35"/>
        <v>67.30158730158729</v>
      </c>
      <c r="S243" s="145"/>
      <c r="T243" s="145"/>
      <c r="U243" s="145">
        <f t="shared" si="36"/>
        <v>20.6</v>
      </c>
      <c r="V243" s="145">
        <f t="shared" si="37"/>
        <v>0</v>
      </c>
      <c r="W243" s="145">
        <f t="shared" si="38"/>
        <v>20.6</v>
      </c>
      <c r="X243" s="145">
        <f t="shared" si="39"/>
        <v>0</v>
      </c>
      <c r="Y243" s="145">
        <f t="shared" si="40"/>
        <v>0</v>
      </c>
    </row>
    <row r="244" spans="2:25" ht="25.5">
      <c r="B244" s="159" t="s">
        <v>467</v>
      </c>
      <c r="C244" s="87" t="s">
        <v>409</v>
      </c>
      <c r="D244" s="152" t="s">
        <v>381</v>
      </c>
      <c r="E244" s="258"/>
      <c r="F244" s="158">
        <f t="shared" si="41"/>
        <v>19</v>
      </c>
      <c r="G244" s="158"/>
      <c r="H244" s="158">
        <f>H245</f>
        <v>19</v>
      </c>
      <c r="I244" s="158"/>
      <c r="J244" s="158"/>
      <c r="K244" s="158">
        <f t="shared" si="42"/>
        <v>12.4</v>
      </c>
      <c r="L244" s="145"/>
      <c r="M244" s="158">
        <f>M245</f>
        <v>12.4</v>
      </c>
      <c r="N244" s="158"/>
      <c r="O244" s="158"/>
      <c r="P244" s="145">
        <f t="shared" si="34"/>
        <v>65.26315789473685</v>
      </c>
      <c r="Q244" s="145"/>
      <c r="R244" s="145">
        <f t="shared" si="35"/>
        <v>65.26315789473685</v>
      </c>
      <c r="S244" s="145"/>
      <c r="T244" s="145"/>
      <c r="U244" s="145">
        <f t="shared" si="36"/>
        <v>6.6</v>
      </c>
      <c r="V244" s="145">
        <f t="shared" si="37"/>
        <v>0</v>
      </c>
      <c r="W244" s="145">
        <f t="shared" si="38"/>
        <v>6.6</v>
      </c>
      <c r="X244" s="145">
        <f t="shared" si="39"/>
        <v>0</v>
      </c>
      <c r="Y244" s="145">
        <f t="shared" si="40"/>
        <v>0</v>
      </c>
    </row>
    <row r="245" spans="2:25" ht="12.75">
      <c r="B245" s="153" t="s">
        <v>55</v>
      </c>
      <c r="C245" s="87" t="s">
        <v>409</v>
      </c>
      <c r="D245" s="152" t="s">
        <v>381</v>
      </c>
      <c r="E245" s="258" t="s">
        <v>307</v>
      </c>
      <c r="F245" s="158">
        <f t="shared" si="41"/>
        <v>19</v>
      </c>
      <c r="G245" s="158"/>
      <c r="H245" s="158">
        <v>19</v>
      </c>
      <c r="I245" s="158"/>
      <c r="J245" s="158"/>
      <c r="K245" s="158">
        <f t="shared" si="42"/>
        <v>12.4</v>
      </c>
      <c r="L245" s="145"/>
      <c r="M245" s="158">
        <v>12.4</v>
      </c>
      <c r="N245" s="158"/>
      <c r="O245" s="158"/>
      <c r="P245" s="145">
        <f t="shared" si="34"/>
        <v>65.26315789473685</v>
      </c>
      <c r="Q245" s="145"/>
      <c r="R245" s="145">
        <f t="shared" si="35"/>
        <v>65.26315789473685</v>
      </c>
      <c r="S245" s="145"/>
      <c r="T245" s="145"/>
      <c r="U245" s="145">
        <f t="shared" si="36"/>
        <v>6.6</v>
      </c>
      <c r="V245" s="145">
        <f t="shared" si="37"/>
        <v>0</v>
      </c>
      <c r="W245" s="145">
        <f t="shared" si="38"/>
        <v>6.6</v>
      </c>
      <c r="X245" s="145">
        <f t="shared" si="39"/>
        <v>0</v>
      </c>
      <c r="Y245" s="145">
        <f t="shared" si="40"/>
        <v>0</v>
      </c>
    </row>
    <row r="246" spans="2:25" ht="25.5">
      <c r="B246" s="159" t="s">
        <v>125</v>
      </c>
      <c r="C246" s="87" t="s">
        <v>409</v>
      </c>
      <c r="D246" s="152" t="s">
        <v>19</v>
      </c>
      <c r="E246" s="258"/>
      <c r="F246" s="158">
        <f t="shared" si="41"/>
        <v>44</v>
      </c>
      <c r="G246" s="158"/>
      <c r="H246" s="158">
        <f>H247</f>
        <v>44</v>
      </c>
      <c r="I246" s="158"/>
      <c r="J246" s="158"/>
      <c r="K246" s="158">
        <f t="shared" si="42"/>
        <v>30</v>
      </c>
      <c r="L246" s="145"/>
      <c r="M246" s="158">
        <f>M247</f>
        <v>30</v>
      </c>
      <c r="N246" s="158"/>
      <c r="O246" s="158"/>
      <c r="P246" s="145">
        <f t="shared" si="34"/>
        <v>68.18181818181817</v>
      </c>
      <c r="Q246" s="145"/>
      <c r="R246" s="145">
        <f t="shared" si="35"/>
        <v>68.18181818181817</v>
      </c>
      <c r="S246" s="145"/>
      <c r="T246" s="145"/>
      <c r="U246" s="145">
        <f t="shared" si="36"/>
        <v>14</v>
      </c>
      <c r="V246" s="145">
        <f t="shared" si="37"/>
        <v>0</v>
      </c>
      <c r="W246" s="145">
        <f t="shared" si="38"/>
        <v>14</v>
      </c>
      <c r="X246" s="145">
        <f t="shared" si="39"/>
        <v>0</v>
      </c>
      <c r="Y246" s="145">
        <f t="shared" si="40"/>
        <v>0</v>
      </c>
    </row>
    <row r="247" spans="2:25" ht="12.75">
      <c r="B247" s="153" t="s">
        <v>55</v>
      </c>
      <c r="C247" s="87" t="s">
        <v>409</v>
      </c>
      <c r="D247" s="152" t="s">
        <v>19</v>
      </c>
      <c r="E247" s="258" t="s">
        <v>307</v>
      </c>
      <c r="F247" s="158">
        <f t="shared" si="41"/>
        <v>44</v>
      </c>
      <c r="G247" s="158"/>
      <c r="H247" s="158">
        <v>44</v>
      </c>
      <c r="I247" s="158"/>
      <c r="J247" s="158"/>
      <c r="K247" s="158">
        <f t="shared" si="42"/>
        <v>30</v>
      </c>
      <c r="L247" s="145"/>
      <c r="M247" s="158">
        <v>30</v>
      </c>
      <c r="N247" s="158"/>
      <c r="O247" s="158"/>
      <c r="P247" s="145">
        <f t="shared" si="34"/>
        <v>68.18181818181817</v>
      </c>
      <c r="Q247" s="145"/>
      <c r="R247" s="145">
        <f t="shared" si="35"/>
        <v>68.18181818181817</v>
      </c>
      <c r="S247" s="145"/>
      <c r="T247" s="145"/>
      <c r="U247" s="145">
        <f t="shared" si="36"/>
        <v>14</v>
      </c>
      <c r="V247" s="145">
        <f t="shared" si="37"/>
        <v>0</v>
      </c>
      <c r="W247" s="145">
        <f t="shared" si="38"/>
        <v>14</v>
      </c>
      <c r="X247" s="145">
        <f t="shared" si="39"/>
        <v>0</v>
      </c>
      <c r="Y247" s="145">
        <f t="shared" si="40"/>
        <v>0</v>
      </c>
    </row>
    <row r="248" spans="2:25" ht="114.75">
      <c r="B248" s="305" t="s">
        <v>235</v>
      </c>
      <c r="C248" s="87" t="s">
        <v>410</v>
      </c>
      <c r="D248" s="152"/>
      <c r="E248" s="258"/>
      <c r="F248" s="158">
        <f t="shared" si="41"/>
        <v>2</v>
      </c>
      <c r="G248" s="158"/>
      <c r="H248" s="158">
        <f>H249</f>
        <v>2</v>
      </c>
      <c r="I248" s="158"/>
      <c r="J248" s="158"/>
      <c r="K248" s="158">
        <f t="shared" si="42"/>
        <v>2</v>
      </c>
      <c r="L248" s="145"/>
      <c r="M248" s="158">
        <f>M249</f>
        <v>2</v>
      </c>
      <c r="N248" s="158"/>
      <c r="O248" s="158"/>
      <c r="P248" s="145">
        <f t="shared" si="34"/>
        <v>100</v>
      </c>
      <c r="Q248" s="145"/>
      <c r="R248" s="145">
        <f t="shared" si="35"/>
        <v>100</v>
      </c>
      <c r="S248" s="145"/>
      <c r="T248" s="145"/>
      <c r="U248" s="145">
        <f t="shared" si="36"/>
        <v>0</v>
      </c>
      <c r="V248" s="145">
        <f t="shared" si="37"/>
        <v>0</v>
      </c>
      <c r="W248" s="145">
        <f t="shared" si="38"/>
        <v>0</v>
      </c>
      <c r="X248" s="145">
        <f t="shared" si="39"/>
        <v>0</v>
      </c>
      <c r="Y248" s="145">
        <f t="shared" si="40"/>
        <v>0</v>
      </c>
    </row>
    <row r="249" spans="2:25" ht="25.5">
      <c r="B249" s="159" t="s">
        <v>467</v>
      </c>
      <c r="C249" s="87" t="s">
        <v>410</v>
      </c>
      <c r="D249" s="152" t="s">
        <v>381</v>
      </c>
      <c r="E249" s="258"/>
      <c r="F249" s="158">
        <f t="shared" si="41"/>
        <v>2</v>
      </c>
      <c r="G249" s="158"/>
      <c r="H249" s="158">
        <f>H250</f>
        <v>2</v>
      </c>
      <c r="I249" s="158"/>
      <c r="J249" s="158"/>
      <c r="K249" s="158">
        <f t="shared" si="42"/>
        <v>2</v>
      </c>
      <c r="L249" s="145"/>
      <c r="M249" s="158">
        <f>M250</f>
        <v>2</v>
      </c>
      <c r="N249" s="158"/>
      <c r="O249" s="158"/>
      <c r="P249" s="145">
        <f t="shared" si="34"/>
        <v>100</v>
      </c>
      <c r="Q249" s="145"/>
      <c r="R249" s="145">
        <f t="shared" si="35"/>
        <v>100</v>
      </c>
      <c r="S249" s="145"/>
      <c r="T249" s="145"/>
      <c r="U249" s="145">
        <f t="shared" si="36"/>
        <v>0</v>
      </c>
      <c r="V249" s="145">
        <f t="shared" si="37"/>
        <v>0</v>
      </c>
      <c r="W249" s="145">
        <f t="shared" si="38"/>
        <v>0</v>
      </c>
      <c r="X249" s="145">
        <f t="shared" si="39"/>
        <v>0</v>
      </c>
      <c r="Y249" s="145">
        <f t="shared" si="40"/>
        <v>0</v>
      </c>
    </row>
    <row r="250" spans="2:25" ht="12.75">
      <c r="B250" s="153" t="s">
        <v>63</v>
      </c>
      <c r="C250" s="87" t="s">
        <v>410</v>
      </c>
      <c r="D250" s="152" t="s">
        <v>381</v>
      </c>
      <c r="E250" s="258" t="s">
        <v>301</v>
      </c>
      <c r="F250" s="158">
        <f t="shared" si="41"/>
        <v>2</v>
      </c>
      <c r="G250" s="158"/>
      <c r="H250" s="158">
        <v>2</v>
      </c>
      <c r="I250" s="158"/>
      <c r="J250" s="158"/>
      <c r="K250" s="158">
        <f t="shared" si="42"/>
        <v>2</v>
      </c>
      <c r="L250" s="145"/>
      <c r="M250" s="158">
        <v>2</v>
      </c>
      <c r="N250" s="158"/>
      <c r="O250" s="158"/>
      <c r="P250" s="145">
        <f t="shared" si="34"/>
        <v>100</v>
      </c>
      <c r="Q250" s="145"/>
      <c r="R250" s="145">
        <f t="shared" si="35"/>
        <v>100</v>
      </c>
      <c r="S250" s="145"/>
      <c r="T250" s="145"/>
      <c r="U250" s="145">
        <f t="shared" si="36"/>
        <v>0</v>
      </c>
      <c r="V250" s="145">
        <f t="shared" si="37"/>
        <v>0</v>
      </c>
      <c r="W250" s="145">
        <f t="shared" si="38"/>
        <v>0</v>
      </c>
      <c r="X250" s="145">
        <f t="shared" si="39"/>
        <v>0</v>
      </c>
      <c r="Y250" s="145">
        <f t="shared" si="40"/>
        <v>0</v>
      </c>
    </row>
    <row r="251" spans="2:25" ht="114.75">
      <c r="B251" s="153" t="s">
        <v>655</v>
      </c>
      <c r="C251" s="87" t="s">
        <v>411</v>
      </c>
      <c r="D251" s="152"/>
      <c r="E251" s="258"/>
      <c r="F251" s="158">
        <f t="shared" si="41"/>
        <v>29</v>
      </c>
      <c r="G251" s="158"/>
      <c r="H251" s="158">
        <f>H252</f>
        <v>29</v>
      </c>
      <c r="I251" s="158"/>
      <c r="J251" s="158"/>
      <c r="K251" s="158">
        <f t="shared" si="42"/>
        <v>29</v>
      </c>
      <c r="L251" s="145"/>
      <c r="M251" s="158">
        <f>M252</f>
        <v>29</v>
      </c>
      <c r="N251" s="158"/>
      <c r="O251" s="158"/>
      <c r="P251" s="145">
        <f t="shared" si="34"/>
        <v>100</v>
      </c>
      <c r="Q251" s="145"/>
      <c r="R251" s="145">
        <f t="shared" si="35"/>
        <v>100</v>
      </c>
      <c r="S251" s="145"/>
      <c r="T251" s="145"/>
      <c r="U251" s="145">
        <f t="shared" si="36"/>
        <v>0</v>
      </c>
      <c r="V251" s="145">
        <f t="shared" si="37"/>
        <v>0</v>
      </c>
      <c r="W251" s="145">
        <f t="shared" si="38"/>
        <v>0</v>
      </c>
      <c r="X251" s="145">
        <f t="shared" si="39"/>
        <v>0</v>
      </c>
      <c r="Y251" s="145">
        <f t="shared" si="40"/>
        <v>0</v>
      </c>
    </row>
    <row r="252" spans="2:25" ht="25.5">
      <c r="B252" s="159" t="s">
        <v>467</v>
      </c>
      <c r="C252" s="87" t="s">
        <v>411</v>
      </c>
      <c r="D252" s="152" t="s">
        <v>381</v>
      </c>
      <c r="E252" s="258"/>
      <c r="F252" s="158">
        <f t="shared" si="41"/>
        <v>29</v>
      </c>
      <c r="G252" s="158"/>
      <c r="H252" s="158">
        <f>H253</f>
        <v>29</v>
      </c>
      <c r="I252" s="158"/>
      <c r="J252" s="158"/>
      <c r="K252" s="158">
        <f t="shared" si="42"/>
        <v>29</v>
      </c>
      <c r="L252" s="145"/>
      <c r="M252" s="158">
        <f>M253</f>
        <v>29</v>
      </c>
      <c r="N252" s="158"/>
      <c r="O252" s="158"/>
      <c r="P252" s="145">
        <f t="shared" si="34"/>
        <v>100</v>
      </c>
      <c r="Q252" s="145"/>
      <c r="R252" s="145">
        <f t="shared" si="35"/>
        <v>100</v>
      </c>
      <c r="S252" s="145"/>
      <c r="T252" s="145"/>
      <c r="U252" s="145">
        <f t="shared" si="36"/>
        <v>0</v>
      </c>
      <c r="V252" s="145">
        <f t="shared" si="37"/>
        <v>0</v>
      </c>
      <c r="W252" s="145">
        <f t="shared" si="38"/>
        <v>0</v>
      </c>
      <c r="X252" s="145">
        <f t="shared" si="39"/>
        <v>0</v>
      </c>
      <c r="Y252" s="145">
        <f t="shared" si="40"/>
        <v>0</v>
      </c>
    </row>
    <row r="253" spans="2:25" ht="12.75">
      <c r="B253" s="153" t="s">
        <v>63</v>
      </c>
      <c r="C253" s="87" t="s">
        <v>411</v>
      </c>
      <c r="D253" s="152" t="s">
        <v>381</v>
      </c>
      <c r="E253" s="258" t="s">
        <v>301</v>
      </c>
      <c r="F253" s="158">
        <f t="shared" si="41"/>
        <v>29</v>
      </c>
      <c r="G253" s="158"/>
      <c r="H253" s="158">
        <v>29</v>
      </c>
      <c r="I253" s="158"/>
      <c r="J253" s="158"/>
      <c r="K253" s="158">
        <f t="shared" si="42"/>
        <v>29</v>
      </c>
      <c r="L253" s="145"/>
      <c r="M253" s="158">
        <v>29</v>
      </c>
      <c r="N253" s="158"/>
      <c r="O253" s="158"/>
      <c r="P253" s="145">
        <f t="shared" si="34"/>
        <v>100</v>
      </c>
      <c r="Q253" s="145"/>
      <c r="R253" s="145">
        <f t="shared" si="35"/>
        <v>100</v>
      </c>
      <c r="S253" s="145"/>
      <c r="T253" s="145"/>
      <c r="U253" s="145">
        <f t="shared" si="36"/>
        <v>0</v>
      </c>
      <c r="V253" s="145">
        <f t="shared" si="37"/>
        <v>0</v>
      </c>
      <c r="W253" s="145">
        <f t="shared" si="38"/>
        <v>0</v>
      </c>
      <c r="X253" s="145">
        <f t="shared" si="39"/>
        <v>0</v>
      </c>
      <c r="Y253" s="145">
        <f t="shared" si="40"/>
        <v>0</v>
      </c>
    </row>
    <row r="254" spans="2:25" ht="102">
      <c r="B254" s="153" t="s">
        <v>323</v>
      </c>
      <c r="C254" s="87" t="s">
        <v>412</v>
      </c>
      <c r="D254" s="152"/>
      <c r="E254" s="258"/>
      <c r="F254" s="158">
        <f t="shared" si="41"/>
        <v>9</v>
      </c>
      <c r="G254" s="158"/>
      <c r="H254" s="158">
        <f>H255</f>
        <v>9</v>
      </c>
      <c r="I254" s="158"/>
      <c r="J254" s="158"/>
      <c r="K254" s="158">
        <f t="shared" si="42"/>
        <v>5</v>
      </c>
      <c r="L254" s="145"/>
      <c r="M254" s="158">
        <f>M255</f>
        <v>5</v>
      </c>
      <c r="N254" s="158"/>
      <c r="O254" s="158"/>
      <c r="P254" s="145">
        <f t="shared" si="34"/>
        <v>55.55555555555556</v>
      </c>
      <c r="Q254" s="145"/>
      <c r="R254" s="145">
        <f t="shared" si="35"/>
        <v>55.55555555555556</v>
      </c>
      <c r="S254" s="145"/>
      <c r="T254" s="145"/>
      <c r="U254" s="145">
        <f t="shared" si="36"/>
        <v>4</v>
      </c>
      <c r="V254" s="145">
        <f t="shared" si="37"/>
        <v>0</v>
      </c>
      <c r="W254" s="145">
        <f t="shared" si="38"/>
        <v>4</v>
      </c>
      <c r="X254" s="145">
        <f t="shared" si="39"/>
        <v>0</v>
      </c>
      <c r="Y254" s="145">
        <f t="shared" si="40"/>
        <v>0</v>
      </c>
    </row>
    <row r="255" spans="2:25" ht="25.5">
      <c r="B255" s="159" t="s">
        <v>467</v>
      </c>
      <c r="C255" s="87" t="s">
        <v>412</v>
      </c>
      <c r="D255" s="152" t="s">
        <v>381</v>
      </c>
      <c r="E255" s="258"/>
      <c r="F255" s="158">
        <f t="shared" si="41"/>
        <v>9</v>
      </c>
      <c r="G255" s="158"/>
      <c r="H255" s="158">
        <f>H256</f>
        <v>9</v>
      </c>
      <c r="I255" s="158"/>
      <c r="J255" s="158"/>
      <c r="K255" s="158">
        <f t="shared" si="42"/>
        <v>5</v>
      </c>
      <c r="L255" s="145"/>
      <c r="M255" s="158">
        <f>M256</f>
        <v>5</v>
      </c>
      <c r="N255" s="158"/>
      <c r="O255" s="158"/>
      <c r="P255" s="145">
        <f t="shared" si="34"/>
        <v>55.55555555555556</v>
      </c>
      <c r="Q255" s="145"/>
      <c r="R255" s="145">
        <f t="shared" si="35"/>
        <v>55.55555555555556</v>
      </c>
      <c r="S255" s="145"/>
      <c r="T255" s="145"/>
      <c r="U255" s="145">
        <f t="shared" si="36"/>
        <v>4</v>
      </c>
      <c r="V255" s="145">
        <f t="shared" si="37"/>
        <v>0</v>
      </c>
      <c r="W255" s="145">
        <f t="shared" si="38"/>
        <v>4</v>
      </c>
      <c r="X255" s="145">
        <f t="shared" si="39"/>
        <v>0</v>
      </c>
      <c r="Y255" s="145">
        <f t="shared" si="40"/>
        <v>0</v>
      </c>
    </row>
    <row r="256" spans="2:25" ht="12.75">
      <c r="B256" s="153" t="s">
        <v>63</v>
      </c>
      <c r="C256" s="87" t="s">
        <v>412</v>
      </c>
      <c r="D256" s="152" t="s">
        <v>381</v>
      </c>
      <c r="E256" s="258" t="s">
        <v>301</v>
      </c>
      <c r="F256" s="158">
        <f t="shared" si="41"/>
        <v>9</v>
      </c>
      <c r="G256" s="158"/>
      <c r="H256" s="158">
        <v>9</v>
      </c>
      <c r="I256" s="158"/>
      <c r="J256" s="158"/>
      <c r="K256" s="158">
        <f t="shared" si="42"/>
        <v>5</v>
      </c>
      <c r="L256" s="145"/>
      <c r="M256" s="158">
        <v>5</v>
      </c>
      <c r="N256" s="158"/>
      <c r="O256" s="158"/>
      <c r="P256" s="145">
        <f t="shared" si="34"/>
        <v>55.55555555555556</v>
      </c>
      <c r="Q256" s="145"/>
      <c r="R256" s="145">
        <f t="shared" si="35"/>
        <v>55.55555555555556</v>
      </c>
      <c r="S256" s="145"/>
      <c r="T256" s="145"/>
      <c r="U256" s="145">
        <f t="shared" si="36"/>
        <v>4</v>
      </c>
      <c r="V256" s="145">
        <f t="shared" si="37"/>
        <v>0</v>
      </c>
      <c r="W256" s="145">
        <f t="shared" si="38"/>
        <v>4</v>
      </c>
      <c r="X256" s="145">
        <f t="shared" si="39"/>
        <v>0</v>
      </c>
      <c r="Y256" s="145">
        <f t="shared" si="40"/>
        <v>0</v>
      </c>
    </row>
    <row r="257" spans="2:25" ht="89.25">
      <c r="B257" s="31" t="s">
        <v>324</v>
      </c>
      <c r="C257" s="36" t="s">
        <v>413</v>
      </c>
      <c r="D257" s="40"/>
      <c r="E257" s="256"/>
      <c r="F257" s="145">
        <f t="shared" si="41"/>
        <v>5</v>
      </c>
      <c r="G257" s="145"/>
      <c r="H257" s="145">
        <f>H258</f>
        <v>5</v>
      </c>
      <c r="I257" s="145"/>
      <c r="J257" s="145"/>
      <c r="K257" s="145">
        <f t="shared" si="42"/>
        <v>5</v>
      </c>
      <c r="L257" s="145"/>
      <c r="M257" s="158">
        <f>M258</f>
        <v>5</v>
      </c>
      <c r="N257" s="145"/>
      <c r="O257" s="145"/>
      <c r="P257" s="145">
        <f t="shared" si="34"/>
        <v>100</v>
      </c>
      <c r="Q257" s="145"/>
      <c r="R257" s="145">
        <f t="shared" si="35"/>
        <v>100</v>
      </c>
      <c r="S257" s="145"/>
      <c r="T257" s="145"/>
      <c r="U257" s="145">
        <f t="shared" si="36"/>
        <v>0</v>
      </c>
      <c r="V257" s="145">
        <f t="shared" si="37"/>
        <v>0</v>
      </c>
      <c r="W257" s="145">
        <f t="shared" si="38"/>
        <v>0</v>
      </c>
      <c r="X257" s="145">
        <f t="shared" si="39"/>
        <v>0</v>
      </c>
      <c r="Y257" s="145">
        <f t="shared" si="40"/>
        <v>0</v>
      </c>
    </row>
    <row r="258" spans="2:25" ht="25.5">
      <c r="B258" s="41" t="s">
        <v>467</v>
      </c>
      <c r="C258" s="36" t="s">
        <v>413</v>
      </c>
      <c r="D258" s="40" t="s">
        <v>381</v>
      </c>
      <c r="E258" s="256"/>
      <c r="F258" s="145">
        <f t="shared" si="41"/>
        <v>5</v>
      </c>
      <c r="G258" s="145"/>
      <c r="H258" s="145">
        <f>H259</f>
        <v>5</v>
      </c>
      <c r="I258" s="145"/>
      <c r="J258" s="145"/>
      <c r="K258" s="145">
        <f t="shared" si="42"/>
        <v>5</v>
      </c>
      <c r="L258" s="145"/>
      <c r="M258" s="158">
        <f>M259</f>
        <v>5</v>
      </c>
      <c r="N258" s="145"/>
      <c r="O258" s="145"/>
      <c r="P258" s="145">
        <f t="shared" si="34"/>
        <v>100</v>
      </c>
      <c r="Q258" s="145"/>
      <c r="R258" s="145">
        <f t="shared" si="35"/>
        <v>100</v>
      </c>
      <c r="S258" s="145"/>
      <c r="T258" s="145"/>
      <c r="U258" s="145">
        <f t="shared" si="36"/>
        <v>0</v>
      </c>
      <c r="V258" s="145">
        <f t="shared" si="37"/>
        <v>0</v>
      </c>
      <c r="W258" s="145">
        <f t="shared" si="38"/>
        <v>0</v>
      </c>
      <c r="X258" s="145">
        <f t="shared" si="39"/>
        <v>0</v>
      </c>
      <c r="Y258" s="145">
        <f t="shared" si="40"/>
        <v>0</v>
      </c>
    </row>
    <row r="259" spans="2:25" ht="12.75">
      <c r="B259" s="31" t="s">
        <v>63</v>
      </c>
      <c r="C259" s="36" t="s">
        <v>413</v>
      </c>
      <c r="D259" s="40" t="s">
        <v>381</v>
      </c>
      <c r="E259" s="256" t="s">
        <v>301</v>
      </c>
      <c r="F259" s="145">
        <f t="shared" si="41"/>
        <v>5</v>
      </c>
      <c r="G259" s="145"/>
      <c r="H259" s="145">
        <v>5</v>
      </c>
      <c r="I259" s="145"/>
      <c r="J259" s="145"/>
      <c r="K259" s="145">
        <f t="shared" si="42"/>
        <v>5</v>
      </c>
      <c r="L259" s="145"/>
      <c r="M259" s="158">
        <v>5</v>
      </c>
      <c r="N259" s="145"/>
      <c r="O259" s="145"/>
      <c r="P259" s="145">
        <f t="shared" si="34"/>
        <v>100</v>
      </c>
      <c r="Q259" s="145"/>
      <c r="R259" s="145">
        <f t="shared" si="35"/>
        <v>100</v>
      </c>
      <c r="S259" s="145"/>
      <c r="T259" s="145"/>
      <c r="U259" s="145">
        <f t="shared" si="36"/>
        <v>0</v>
      </c>
      <c r="V259" s="145">
        <f t="shared" si="37"/>
        <v>0</v>
      </c>
      <c r="W259" s="145">
        <f t="shared" si="38"/>
        <v>0</v>
      </c>
      <c r="X259" s="145">
        <f t="shared" si="39"/>
        <v>0</v>
      </c>
      <c r="Y259" s="145">
        <f t="shared" si="40"/>
        <v>0</v>
      </c>
    </row>
    <row r="260" spans="2:25" ht="63.75">
      <c r="B260" s="13" t="s">
        <v>627</v>
      </c>
      <c r="C260" s="36" t="s">
        <v>624</v>
      </c>
      <c r="D260" s="40"/>
      <c r="E260" s="256"/>
      <c r="F260" s="145">
        <f t="shared" si="41"/>
        <v>175.8</v>
      </c>
      <c r="G260" s="145"/>
      <c r="H260" s="145"/>
      <c r="I260" s="145"/>
      <c r="J260" s="145">
        <f>J261</f>
        <v>175.8</v>
      </c>
      <c r="K260" s="145">
        <f t="shared" si="42"/>
        <v>175.8</v>
      </c>
      <c r="L260" s="145"/>
      <c r="M260" s="145"/>
      <c r="N260" s="145"/>
      <c r="O260" s="145">
        <f>O261</f>
        <v>175.8</v>
      </c>
      <c r="P260" s="145">
        <f t="shared" si="34"/>
        <v>100</v>
      </c>
      <c r="Q260" s="145"/>
      <c r="R260" s="145"/>
      <c r="S260" s="145"/>
      <c r="T260" s="145"/>
      <c r="U260" s="145">
        <f t="shared" si="36"/>
        <v>0</v>
      </c>
      <c r="V260" s="145">
        <f t="shared" si="37"/>
        <v>0</v>
      </c>
      <c r="W260" s="145">
        <f t="shared" si="38"/>
        <v>0</v>
      </c>
      <c r="X260" s="145">
        <f t="shared" si="39"/>
        <v>0</v>
      </c>
      <c r="Y260" s="145">
        <f t="shared" si="40"/>
        <v>0</v>
      </c>
    </row>
    <row r="261" spans="2:25" ht="25.5">
      <c r="B261" s="13" t="s">
        <v>125</v>
      </c>
      <c r="C261" s="36" t="s">
        <v>624</v>
      </c>
      <c r="D261" s="40" t="s">
        <v>19</v>
      </c>
      <c r="E261" s="256"/>
      <c r="F261" s="145">
        <f aca="true" t="shared" si="43" ref="F261:F323">H261+I261+J261+G261</f>
        <v>175.8</v>
      </c>
      <c r="G261" s="145"/>
      <c r="H261" s="145"/>
      <c r="I261" s="145"/>
      <c r="J261" s="145">
        <f>J262</f>
        <v>175.8</v>
      </c>
      <c r="K261" s="145">
        <f t="shared" si="42"/>
        <v>175.8</v>
      </c>
      <c r="L261" s="145"/>
      <c r="M261" s="145"/>
      <c r="N261" s="145"/>
      <c r="O261" s="145">
        <f>O262</f>
        <v>175.8</v>
      </c>
      <c r="P261" s="145">
        <f t="shared" si="34"/>
        <v>100</v>
      </c>
      <c r="Q261" s="145"/>
      <c r="R261" s="145"/>
      <c r="S261" s="145"/>
      <c r="T261" s="145"/>
      <c r="U261" s="145">
        <f t="shared" si="36"/>
        <v>0</v>
      </c>
      <c r="V261" s="145">
        <f t="shared" si="37"/>
        <v>0</v>
      </c>
      <c r="W261" s="145">
        <f t="shared" si="38"/>
        <v>0</v>
      </c>
      <c r="X261" s="145">
        <f t="shared" si="39"/>
        <v>0</v>
      </c>
      <c r="Y261" s="145">
        <f t="shared" si="40"/>
        <v>0</v>
      </c>
    </row>
    <row r="262" spans="2:25" ht="12.75">
      <c r="B262" s="31" t="s">
        <v>55</v>
      </c>
      <c r="C262" s="36" t="s">
        <v>624</v>
      </c>
      <c r="D262" s="40" t="s">
        <v>19</v>
      </c>
      <c r="E262" s="256" t="s">
        <v>307</v>
      </c>
      <c r="F262" s="145">
        <f t="shared" si="43"/>
        <v>175.8</v>
      </c>
      <c r="G262" s="145"/>
      <c r="H262" s="145"/>
      <c r="I262" s="145"/>
      <c r="J262" s="145">
        <v>175.8</v>
      </c>
      <c r="K262" s="145">
        <f t="shared" si="42"/>
        <v>175.8</v>
      </c>
      <c r="L262" s="145"/>
      <c r="M262" s="145"/>
      <c r="N262" s="145"/>
      <c r="O262" s="145">
        <v>175.8</v>
      </c>
      <c r="P262" s="145">
        <f t="shared" si="34"/>
        <v>100</v>
      </c>
      <c r="Q262" s="145"/>
      <c r="R262" s="145"/>
      <c r="S262" s="145"/>
      <c r="T262" s="145"/>
      <c r="U262" s="145">
        <f t="shared" si="36"/>
        <v>0</v>
      </c>
      <c r="V262" s="145">
        <f t="shared" si="37"/>
        <v>0</v>
      </c>
      <c r="W262" s="145">
        <f t="shared" si="38"/>
        <v>0</v>
      </c>
      <c r="X262" s="145">
        <f t="shared" si="39"/>
        <v>0</v>
      </c>
      <c r="Y262" s="145">
        <f t="shared" si="40"/>
        <v>0</v>
      </c>
    </row>
    <row r="263" spans="2:25" ht="76.5">
      <c r="B263" s="13" t="s">
        <v>236</v>
      </c>
      <c r="C263" s="36" t="s">
        <v>626</v>
      </c>
      <c r="D263" s="12"/>
      <c r="E263" s="256"/>
      <c r="F263" s="145">
        <f t="shared" si="43"/>
        <v>290</v>
      </c>
      <c r="G263" s="145"/>
      <c r="H263" s="145">
        <f>H264</f>
        <v>290</v>
      </c>
      <c r="I263" s="145"/>
      <c r="J263" s="145"/>
      <c r="K263" s="145">
        <f t="shared" si="42"/>
        <v>181.4</v>
      </c>
      <c r="L263" s="145"/>
      <c r="M263" s="145">
        <f>M264</f>
        <v>181.4</v>
      </c>
      <c r="N263" s="145"/>
      <c r="O263" s="145"/>
      <c r="P263" s="145">
        <f t="shared" si="34"/>
        <v>62.55172413793104</v>
      </c>
      <c r="Q263" s="145"/>
      <c r="R263" s="145">
        <f t="shared" si="35"/>
        <v>62.55172413793104</v>
      </c>
      <c r="S263" s="145"/>
      <c r="T263" s="145"/>
      <c r="U263" s="145">
        <f t="shared" si="36"/>
        <v>108.6</v>
      </c>
      <c r="V263" s="145">
        <f t="shared" si="37"/>
        <v>0</v>
      </c>
      <c r="W263" s="145">
        <f t="shared" si="38"/>
        <v>108.6</v>
      </c>
      <c r="X263" s="145">
        <f t="shared" si="39"/>
        <v>0</v>
      </c>
      <c r="Y263" s="145">
        <f t="shared" si="40"/>
        <v>0</v>
      </c>
    </row>
    <row r="264" spans="2:25" ht="25.5">
      <c r="B264" s="13" t="s">
        <v>125</v>
      </c>
      <c r="C264" s="36" t="s">
        <v>626</v>
      </c>
      <c r="D264" s="12" t="s">
        <v>19</v>
      </c>
      <c r="E264" s="256"/>
      <c r="F264" s="145">
        <f t="shared" si="43"/>
        <v>290</v>
      </c>
      <c r="G264" s="145"/>
      <c r="H264" s="145">
        <f>H265</f>
        <v>290</v>
      </c>
      <c r="I264" s="145"/>
      <c r="J264" s="145"/>
      <c r="K264" s="145">
        <f t="shared" si="42"/>
        <v>181.4</v>
      </c>
      <c r="L264" s="145"/>
      <c r="M264" s="145">
        <f>M265</f>
        <v>181.4</v>
      </c>
      <c r="N264" s="145"/>
      <c r="O264" s="145"/>
      <c r="P264" s="145">
        <f t="shared" si="34"/>
        <v>62.55172413793104</v>
      </c>
      <c r="Q264" s="145"/>
      <c r="R264" s="145">
        <f t="shared" si="35"/>
        <v>62.55172413793104</v>
      </c>
      <c r="S264" s="145"/>
      <c r="T264" s="145"/>
      <c r="U264" s="145">
        <f t="shared" si="36"/>
        <v>108.6</v>
      </c>
      <c r="V264" s="145">
        <f t="shared" si="37"/>
        <v>0</v>
      </c>
      <c r="W264" s="145">
        <f t="shared" si="38"/>
        <v>108.6</v>
      </c>
      <c r="X264" s="145">
        <f t="shared" si="39"/>
        <v>0</v>
      </c>
      <c r="Y264" s="145">
        <f t="shared" si="40"/>
        <v>0</v>
      </c>
    </row>
    <row r="265" spans="2:25" ht="12.75">
      <c r="B265" s="31" t="s">
        <v>55</v>
      </c>
      <c r="C265" s="36" t="s">
        <v>626</v>
      </c>
      <c r="D265" s="12" t="s">
        <v>19</v>
      </c>
      <c r="E265" s="256" t="s">
        <v>307</v>
      </c>
      <c r="F265" s="145">
        <f t="shared" si="43"/>
        <v>290</v>
      </c>
      <c r="G265" s="145"/>
      <c r="H265" s="145">
        <v>290</v>
      </c>
      <c r="I265" s="145"/>
      <c r="J265" s="145"/>
      <c r="K265" s="145">
        <f t="shared" si="42"/>
        <v>181.4</v>
      </c>
      <c r="L265" s="145"/>
      <c r="M265" s="145">
        <v>181.4</v>
      </c>
      <c r="N265" s="145"/>
      <c r="O265" s="145"/>
      <c r="P265" s="145">
        <f t="shared" si="34"/>
        <v>62.55172413793104</v>
      </c>
      <c r="Q265" s="145"/>
      <c r="R265" s="145">
        <f t="shared" si="35"/>
        <v>62.55172413793104</v>
      </c>
      <c r="S265" s="145"/>
      <c r="T265" s="145"/>
      <c r="U265" s="145">
        <f t="shared" si="36"/>
        <v>108.6</v>
      </c>
      <c r="V265" s="145">
        <f t="shared" si="37"/>
        <v>0</v>
      </c>
      <c r="W265" s="145">
        <f t="shared" si="38"/>
        <v>108.6</v>
      </c>
      <c r="X265" s="145">
        <f t="shared" si="39"/>
        <v>0</v>
      </c>
      <c r="Y265" s="145">
        <f t="shared" si="40"/>
        <v>0</v>
      </c>
    </row>
    <row r="266" spans="2:25" ht="76.5">
      <c r="B266" s="13" t="s">
        <v>628</v>
      </c>
      <c r="C266" s="36" t="s">
        <v>625</v>
      </c>
      <c r="D266" s="12"/>
      <c r="E266" s="256"/>
      <c r="F266" s="145">
        <f t="shared" si="43"/>
        <v>209.8</v>
      </c>
      <c r="G266" s="145"/>
      <c r="H266" s="145"/>
      <c r="I266" s="145">
        <f>I267</f>
        <v>209.8</v>
      </c>
      <c r="J266" s="145"/>
      <c r="K266" s="145">
        <f t="shared" si="42"/>
        <v>209.8</v>
      </c>
      <c r="L266" s="145"/>
      <c r="M266" s="145"/>
      <c r="N266" s="145">
        <f>N267</f>
        <v>209.8</v>
      </c>
      <c r="O266" s="145"/>
      <c r="P266" s="145">
        <f t="shared" si="34"/>
        <v>100</v>
      </c>
      <c r="Q266" s="145"/>
      <c r="R266" s="145"/>
      <c r="S266" s="145">
        <f>N266/I266*100</f>
        <v>100</v>
      </c>
      <c r="T266" s="145"/>
      <c r="U266" s="145">
        <f t="shared" si="36"/>
        <v>0</v>
      </c>
      <c r="V266" s="145">
        <f t="shared" si="37"/>
        <v>0</v>
      </c>
      <c r="W266" s="145">
        <f t="shared" si="38"/>
        <v>0</v>
      </c>
      <c r="X266" s="145">
        <f t="shared" si="39"/>
        <v>0</v>
      </c>
      <c r="Y266" s="145">
        <f t="shared" si="40"/>
        <v>0</v>
      </c>
    </row>
    <row r="267" spans="2:25" ht="25.5">
      <c r="B267" s="31" t="s">
        <v>125</v>
      </c>
      <c r="C267" s="36" t="s">
        <v>625</v>
      </c>
      <c r="D267" s="12" t="s">
        <v>19</v>
      </c>
      <c r="E267" s="256"/>
      <c r="F267" s="145">
        <f t="shared" si="43"/>
        <v>209.8</v>
      </c>
      <c r="G267" s="145"/>
      <c r="H267" s="145"/>
      <c r="I267" s="145">
        <f>I268</f>
        <v>209.8</v>
      </c>
      <c r="J267" s="145"/>
      <c r="K267" s="145">
        <f t="shared" si="42"/>
        <v>209.8</v>
      </c>
      <c r="L267" s="145"/>
      <c r="M267" s="145"/>
      <c r="N267" s="145">
        <f>N268</f>
        <v>209.8</v>
      </c>
      <c r="O267" s="145"/>
      <c r="P267" s="145">
        <f t="shared" si="34"/>
        <v>100</v>
      </c>
      <c r="Q267" s="145"/>
      <c r="R267" s="145"/>
      <c r="S267" s="145">
        <f>N267/I267*100</f>
        <v>100</v>
      </c>
      <c r="T267" s="145"/>
      <c r="U267" s="145">
        <f t="shared" si="36"/>
        <v>0</v>
      </c>
      <c r="V267" s="145">
        <f t="shared" si="37"/>
        <v>0</v>
      </c>
      <c r="W267" s="145">
        <f t="shared" si="38"/>
        <v>0</v>
      </c>
      <c r="X267" s="145">
        <f t="shared" si="39"/>
        <v>0</v>
      </c>
      <c r="Y267" s="145">
        <f t="shared" si="40"/>
        <v>0</v>
      </c>
    </row>
    <row r="268" spans="2:25" ht="12.75">
      <c r="B268" s="31" t="s">
        <v>55</v>
      </c>
      <c r="C268" s="36" t="s">
        <v>625</v>
      </c>
      <c r="D268" s="12" t="s">
        <v>19</v>
      </c>
      <c r="E268" s="256" t="s">
        <v>307</v>
      </c>
      <c r="F268" s="145">
        <f t="shared" si="43"/>
        <v>209.8</v>
      </c>
      <c r="G268" s="145"/>
      <c r="H268" s="145"/>
      <c r="I268" s="145">
        <v>209.8</v>
      </c>
      <c r="J268" s="145"/>
      <c r="K268" s="145">
        <f t="shared" si="42"/>
        <v>209.8</v>
      </c>
      <c r="L268" s="145"/>
      <c r="M268" s="145"/>
      <c r="N268" s="145">
        <v>209.8</v>
      </c>
      <c r="O268" s="145"/>
      <c r="P268" s="145">
        <f t="shared" si="34"/>
        <v>100</v>
      </c>
      <c r="Q268" s="145"/>
      <c r="R268" s="145"/>
      <c r="S268" s="145">
        <f>N268/I268*100</f>
        <v>100</v>
      </c>
      <c r="T268" s="145"/>
      <c r="U268" s="145">
        <f t="shared" si="36"/>
        <v>0</v>
      </c>
      <c r="V268" s="145">
        <f t="shared" si="37"/>
        <v>0</v>
      </c>
      <c r="W268" s="145">
        <f t="shared" si="38"/>
        <v>0</v>
      </c>
      <c r="X268" s="145">
        <f t="shared" si="39"/>
        <v>0</v>
      </c>
      <c r="Y268" s="145">
        <f t="shared" si="40"/>
        <v>0</v>
      </c>
    </row>
    <row r="269" spans="2:25" ht="127.5">
      <c r="B269" s="305" t="s">
        <v>325</v>
      </c>
      <c r="C269" s="87" t="s">
        <v>414</v>
      </c>
      <c r="D269" s="152"/>
      <c r="E269" s="258"/>
      <c r="F269" s="158">
        <f t="shared" si="43"/>
        <v>13</v>
      </c>
      <c r="G269" s="158"/>
      <c r="H269" s="158">
        <f>H270</f>
        <v>13</v>
      </c>
      <c r="I269" s="145"/>
      <c r="J269" s="145"/>
      <c r="K269" s="158">
        <f t="shared" si="42"/>
        <v>13</v>
      </c>
      <c r="L269" s="145"/>
      <c r="M269" s="158">
        <f>M270</f>
        <v>13</v>
      </c>
      <c r="N269" s="145"/>
      <c r="O269" s="145"/>
      <c r="P269" s="145">
        <f aca="true" t="shared" si="44" ref="P269:P332">K269/F269*100</f>
        <v>100</v>
      </c>
      <c r="Q269" s="145"/>
      <c r="R269" s="145">
        <f aca="true" t="shared" si="45" ref="R269:R327">M269/H269*100</f>
        <v>100</v>
      </c>
      <c r="S269" s="145"/>
      <c r="T269" s="145"/>
      <c r="U269" s="145">
        <f aca="true" t="shared" si="46" ref="U269:U332">F269-K269</f>
        <v>0</v>
      </c>
      <c r="V269" s="145">
        <f aca="true" t="shared" si="47" ref="V269:V332">G269-L269</f>
        <v>0</v>
      </c>
      <c r="W269" s="145">
        <f aca="true" t="shared" si="48" ref="W269:W332">H269-M269</f>
        <v>0</v>
      </c>
      <c r="X269" s="145">
        <f aca="true" t="shared" si="49" ref="X269:X332">I269-N269</f>
        <v>0</v>
      </c>
      <c r="Y269" s="145">
        <f aca="true" t="shared" si="50" ref="Y269:Y332">J269-O269</f>
        <v>0</v>
      </c>
    </row>
    <row r="270" spans="2:25" ht="25.5">
      <c r="B270" s="159" t="s">
        <v>467</v>
      </c>
      <c r="C270" s="87" t="s">
        <v>414</v>
      </c>
      <c r="D270" s="152" t="s">
        <v>381</v>
      </c>
      <c r="E270" s="258"/>
      <c r="F270" s="158">
        <f t="shared" si="43"/>
        <v>13</v>
      </c>
      <c r="G270" s="158"/>
      <c r="H270" s="158">
        <f>H271</f>
        <v>13</v>
      </c>
      <c r="I270" s="145"/>
      <c r="J270" s="145"/>
      <c r="K270" s="158">
        <f t="shared" si="42"/>
        <v>13</v>
      </c>
      <c r="L270" s="145"/>
      <c r="M270" s="158">
        <f>M271</f>
        <v>13</v>
      </c>
      <c r="N270" s="145"/>
      <c r="O270" s="145"/>
      <c r="P270" s="145">
        <f t="shared" si="44"/>
        <v>100</v>
      </c>
      <c r="Q270" s="145"/>
      <c r="R270" s="145">
        <f t="shared" si="45"/>
        <v>100</v>
      </c>
      <c r="S270" s="145"/>
      <c r="T270" s="145"/>
      <c r="U270" s="145">
        <f t="shared" si="46"/>
        <v>0</v>
      </c>
      <c r="V270" s="145">
        <f t="shared" si="47"/>
        <v>0</v>
      </c>
      <c r="W270" s="145">
        <f t="shared" si="48"/>
        <v>0</v>
      </c>
      <c r="X270" s="145">
        <f t="shared" si="49"/>
        <v>0</v>
      </c>
      <c r="Y270" s="145">
        <f t="shared" si="50"/>
        <v>0</v>
      </c>
    </row>
    <row r="271" spans="2:25" ht="12.75">
      <c r="B271" s="153" t="s">
        <v>63</v>
      </c>
      <c r="C271" s="87" t="s">
        <v>414</v>
      </c>
      <c r="D271" s="152" t="s">
        <v>381</v>
      </c>
      <c r="E271" s="258" t="s">
        <v>301</v>
      </c>
      <c r="F271" s="158">
        <f t="shared" si="43"/>
        <v>13</v>
      </c>
      <c r="G271" s="158"/>
      <c r="H271" s="158">
        <v>13</v>
      </c>
      <c r="I271" s="145"/>
      <c r="J271" s="145"/>
      <c r="K271" s="158">
        <f t="shared" si="42"/>
        <v>13</v>
      </c>
      <c r="L271" s="145"/>
      <c r="M271" s="158">
        <v>13</v>
      </c>
      <c r="N271" s="145"/>
      <c r="O271" s="145"/>
      <c r="P271" s="145">
        <f t="shared" si="44"/>
        <v>100</v>
      </c>
      <c r="Q271" s="145"/>
      <c r="R271" s="145">
        <f t="shared" si="45"/>
        <v>100</v>
      </c>
      <c r="S271" s="145"/>
      <c r="T271" s="145"/>
      <c r="U271" s="145">
        <f t="shared" si="46"/>
        <v>0</v>
      </c>
      <c r="V271" s="145">
        <f t="shared" si="47"/>
        <v>0</v>
      </c>
      <c r="W271" s="145">
        <f t="shared" si="48"/>
        <v>0</v>
      </c>
      <c r="X271" s="145">
        <f t="shared" si="49"/>
        <v>0</v>
      </c>
      <c r="Y271" s="145">
        <f t="shared" si="50"/>
        <v>0</v>
      </c>
    </row>
    <row r="272" spans="2:25" ht="114.75">
      <c r="B272" s="305" t="s">
        <v>1</v>
      </c>
      <c r="C272" s="87" t="s">
        <v>415</v>
      </c>
      <c r="D272" s="152"/>
      <c r="E272" s="258"/>
      <c r="F272" s="158">
        <f t="shared" si="43"/>
        <v>5</v>
      </c>
      <c r="G272" s="158"/>
      <c r="H272" s="158">
        <f>H273</f>
        <v>5</v>
      </c>
      <c r="I272" s="145"/>
      <c r="J272" s="145"/>
      <c r="K272" s="158">
        <f t="shared" si="42"/>
        <v>5</v>
      </c>
      <c r="L272" s="145"/>
      <c r="M272" s="158">
        <f>M273</f>
        <v>5</v>
      </c>
      <c r="N272" s="145"/>
      <c r="O272" s="145"/>
      <c r="P272" s="145">
        <f t="shared" si="44"/>
        <v>100</v>
      </c>
      <c r="Q272" s="145"/>
      <c r="R272" s="145">
        <f t="shared" si="45"/>
        <v>100</v>
      </c>
      <c r="S272" s="145"/>
      <c r="T272" s="145"/>
      <c r="U272" s="145">
        <f t="shared" si="46"/>
        <v>0</v>
      </c>
      <c r="V272" s="145">
        <f t="shared" si="47"/>
        <v>0</v>
      </c>
      <c r="W272" s="145">
        <f t="shared" si="48"/>
        <v>0</v>
      </c>
      <c r="X272" s="145">
        <f t="shared" si="49"/>
        <v>0</v>
      </c>
      <c r="Y272" s="145">
        <f t="shared" si="50"/>
        <v>0</v>
      </c>
    </row>
    <row r="273" spans="2:25" ht="25.5">
      <c r="B273" s="159" t="s">
        <v>467</v>
      </c>
      <c r="C273" s="87" t="s">
        <v>415</v>
      </c>
      <c r="D273" s="152" t="s">
        <v>381</v>
      </c>
      <c r="E273" s="258"/>
      <c r="F273" s="158">
        <f t="shared" si="43"/>
        <v>5</v>
      </c>
      <c r="G273" s="158"/>
      <c r="H273" s="158">
        <f>H274</f>
        <v>5</v>
      </c>
      <c r="I273" s="145"/>
      <c r="J273" s="145"/>
      <c r="K273" s="158">
        <f t="shared" si="42"/>
        <v>5</v>
      </c>
      <c r="L273" s="145"/>
      <c r="M273" s="158">
        <f>M274</f>
        <v>5</v>
      </c>
      <c r="N273" s="145"/>
      <c r="O273" s="145"/>
      <c r="P273" s="145">
        <f t="shared" si="44"/>
        <v>100</v>
      </c>
      <c r="Q273" s="145"/>
      <c r="R273" s="145">
        <f t="shared" si="45"/>
        <v>100</v>
      </c>
      <c r="S273" s="145"/>
      <c r="T273" s="145"/>
      <c r="U273" s="145">
        <f t="shared" si="46"/>
        <v>0</v>
      </c>
      <c r="V273" s="145">
        <f t="shared" si="47"/>
        <v>0</v>
      </c>
      <c r="W273" s="145">
        <f t="shared" si="48"/>
        <v>0</v>
      </c>
      <c r="X273" s="145">
        <f t="shared" si="49"/>
        <v>0</v>
      </c>
      <c r="Y273" s="145">
        <f t="shared" si="50"/>
        <v>0</v>
      </c>
    </row>
    <row r="274" spans="2:25" ht="12.75">
      <c r="B274" s="153" t="s">
        <v>63</v>
      </c>
      <c r="C274" s="87" t="s">
        <v>415</v>
      </c>
      <c r="D274" s="152" t="s">
        <v>381</v>
      </c>
      <c r="E274" s="258" t="s">
        <v>301</v>
      </c>
      <c r="F274" s="158">
        <f t="shared" si="43"/>
        <v>5</v>
      </c>
      <c r="G274" s="158"/>
      <c r="H274" s="158">
        <v>5</v>
      </c>
      <c r="I274" s="145"/>
      <c r="J274" s="145"/>
      <c r="K274" s="158">
        <f t="shared" si="42"/>
        <v>5</v>
      </c>
      <c r="L274" s="145"/>
      <c r="M274" s="158">
        <v>5</v>
      </c>
      <c r="N274" s="145"/>
      <c r="O274" s="145"/>
      <c r="P274" s="145">
        <f t="shared" si="44"/>
        <v>100</v>
      </c>
      <c r="Q274" s="145"/>
      <c r="R274" s="145">
        <f t="shared" si="45"/>
        <v>100</v>
      </c>
      <c r="S274" s="145"/>
      <c r="T274" s="145"/>
      <c r="U274" s="145">
        <f t="shared" si="46"/>
        <v>0</v>
      </c>
      <c r="V274" s="145">
        <f t="shared" si="47"/>
        <v>0</v>
      </c>
      <c r="W274" s="145">
        <f t="shared" si="48"/>
        <v>0</v>
      </c>
      <c r="X274" s="145">
        <f t="shared" si="49"/>
        <v>0</v>
      </c>
      <c r="Y274" s="145">
        <f t="shared" si="50"/>
        <v>0</v>
      </c>
    </row>
    <row r="275" spans="2:25" ht="114.75">
      <c r="B275" s="305" t="s">
        <v>2</v>
      </c>
      <c r="C275" s="87" t="s">
        <v>416</v>
      </c>
      <c r="D275" s="152"/>
      <c r="E275" s="258"/>
      <c r="F275" s="158">
        <f t="shared" si="43"/>
        <v>55</v>
      </c>
      <c r="G275" s="158"/>
      <c r="H275" s="158">
        <f>H276+H278</f>
        <v>55</v>
      </c>
      <c r="I275" s="145"/>
      <c r="J275" s="145"/>
      <c r="K275" s="158">
        <f t="shared" si="42"/>
        <v>47.9</v>
      </c>
      <c r="L275" s="145"/>
      <c r="M275" s="158">
        <f>M276+M278</f>
        <v>47.9</v>
      </c>
      <c r="N275" s="145"/>
      <c r="O275" s="145"/>
      <c r="P275" s="145">
        <f t="shared" si="44"/>
        <v>87.09090909090908</v>
      </c>
      <c r="Q275" s="145"/>
      <c r="R275" s="145">
        <f t="shared" si="45"/>
        <v>87.09090909090908</v>
      </c>
      <c r="S275" s="145"/>
      <c r="T275" s="145"/>
      <c r="U275" s="145">
        <f t="shared" si="46"/>
        <v>7.100000000000001</v>
      </c>
      <c r="V275" s="145">
        <f t="shared" si="47"/>
        <v>0</v>
      </c>
      <c r="W275" s="145">
        <f t="shared" si="48"/>
        <v>7.100000000000001</v>
      </c>
      <c r="X275" s="145">
        <f t="shared" si="49"/>
        <v>0</v>
      </c>
      <c r="Y275" s="145">
        <f t="shared" si="50"/>
        <v>0</v>
      </c>
    </row>
    <row r="276" spans="2:25" ht="63.75">
      <c r="B276" s="90" t="s">
        <v>377</v>
      </c>
      <c r="C276" s="87" t="s">
        <v>416</v>
      </c>
      <c r="D276" s="152" t="s">
        <v>20</v>
      </c>
      <c r="E276" s="258"/>
      <c r="F276" s="158">
        <f t="shared" si="43"/>
        <v>1.1</v>
      </c>
      <c r="G276" s="158"/>
      <c r="H276" s="158">
        <f>H277</f>
        <v>1.1</v>
      </c>
      <c r="I276" s="145"/>
      <c r="J276" s="145"/>
      <c r="K276" s="158">
        <f t="shared" si="42"/>
        <v>1.1</v>
      </c>
      <c r="L276" s="145"/>
      <c r="M276" s="158">
        <f>M277</f>
        <v>1.1</v>
      </c>
      <c r="N276" s="145"/>
      <c r="O276" s="145"/>
      <c r="P276" s="145">
        <f t="shared" si="44"/>
        <v>100</v>
      </c>
      <c r="Q276" s="145"/>
      <c r="R276" s="145">
        <f t="shared" si="45"/>
        <v>100</v>
      </c>
      <c r="S276" s="145"/>
      <c r="T276" s="145"/>
      <c r="U276" s="145">
        <f t="shared" si="46"/>
        <v>0</v>
      </c>
      <c r="V276" s="145">
        <f t="shared" si="47"/>
        <v>0</v>
      </c>
      <c r="W276" s="145">
        <f t="shared" si="48"/>
        <v>0</v>
      </c>
      <c r="X276" s="145">
        <f t="shared" si="49"/>
        <v>0</v>
      </c>
      <c r="Y276" s="145">
        <f t="shared" si="50"/>
        <v>0</v>
      </c>
    </row>
    <row r="277" spans="2:25" ht="12.75">
      <c r="B277" s="153" t="s">
        <v>63</v>
      </c>
      <c r="C277" s="87" t="s">
        <v>416</v>
      </c>
      <c r="D277" s="152" t="s">
        <v>20</v>
      </c>
      <c r="E277" s="258" t="s">
        <v>301</v>
      </c>
      <c r="F277" s="158">
        <f t="shared" si="43"/>
        <v>1.1</v>
      </c>
      <c r="G277" s="158"/>
      <c r="H277" s="158">
        <v>1.1</v>
      </c>
      <c r="I277" s="145"/>
      <c r="J277" s="145"/>
      <c r="K277" s="158">
        <f t="shared" si="42"/>
        <v>1.1</v>
      </c>
      <c r="L277" s="145"/>
      <c r="M277" s="158">
        <v>1.1</v>
      </c>
      <c r="N277" s="145"/>
      <c r="O277" s="145"/>
      <c r="P277" s="145">
        <f t="shared" si="44"/>
        <v>100</v>
      </c>
      <c r="Q277" s="145"/>
      <c r="R277" s="145">
        <f t="shared" si="45"/>
        <v>100</v>
      </c>
      <c r="S277" s="145"/>
      <c r="T277" s="145"/>
      <c r="U277" s="145">
        <f t="shared" si="46"/>
        <v>0</v>
      </c>
      <c r="V277" s="145">
        <f t="shared" si="47"/>
        <v>0</v>
      </c>
      <c r="W277" s="145">
        <f t="shared" si="48"/>
        <v>0</v>
      </c>
      <c r="X277" s="145">
        <f t="shared" si="49"/>
        <v>0</v>
      </c>
      <c r="Y277" s="145">
        <f t="shared" si="50"/>
        <v>0</v>
      </c>
    </row>
    <row r="278" spans="2:25" ht="25.5">
      <c r="B278" s="159" t="s">
        <v>467</v>
      </c>
      <c r="C278" s="87" t="s">
        <v>416</v>
      </c>
      <c r="D278" s="152" t="s">
        <v>381</v>
      </c>
      <c r="E278" s="258"/>
      <c r="F278" s="158">
        <f t="shared" si="43"/>
        <v>53.9</v>
      </c>
      <c r="G278" s="158"/>
      <c r="H278" s="158">
        <f>H279</f>
        <v>53.9</v>
      </c>
      <c r="I278" s="145"/>
      <c r="J278" s="145"/>
      <c r="K278" s="158">
        <f t="shared" si="42"/>
        <v>46.8</v>
      </c>
      <c r="L278" s="145"/>
      <c r="M278" s="158">
        <f>M279</f>
        <v>46.8</v>
      </c>
      <c r="N278" s="145"/>
      <c r="O278" s="145"/>
      <c r="P278" s="145">
        <f t="shared" si="44"/>
        <v>86.82745825602967</v>
      </c>
      <c r="Q278" s="145"/>
      <c r="R278" s="145">
        <f t="shared" si="45"/>
        <v>86.82745825602967</v>
      </c>
      <c r="S278" s="145"/>
      <c r="T278" s="145"/>
      <c r="U278" s="145">
        <f t="shared" si="46"/>
        <v>7.100000000000001</v>
      </c>
      <c r="V278" s="145">
        <f t="shared" si="47"/>
        <v>0</v>
      </c>
      <c r="W278" s="145">
        <f t="shared" si="48"/>
        <v>7.100000000000001</v>
      </c>
      <c r="X278" s="145">
        <f t="shared" si="49"/>
        <v>0</v>
      </c>
      <c r="Y278" s="145">
        <f t="shared" si="50"/>
        <v>0</v>
      </c>
    </row>
    <row r="279" spans="2:25" ht="12.75">
      <c r="B279" s="153" t="s">
        <v>63</v>
      </c>
      <c r="C279" s="87" t="s">
        <v>416</v>
      </c>
      <c r="D279" s="152" t="s">
        <v>381</v>
      </c>
      <c r="E279" s="258" t="s">
        <v>301</v>
      </c>
      <c r="F279" s="158">
        <f t="shared" si="43"/>
        <v>53.9</v>
      </c>
      <c r="G279" s="158"/>
      <c r="H279" s="158">
        <v>53.9</v>
      </c>
      <c r="I279" s="145"/>
      <c r="J279" s="145"/>
      <c r="K279" s="158">
        <f t="shared" si="42"/>
        <v>46.8</v>
      </c>
      <c r="L279" s="145"/>
      <c r="M279" s="158">
        <v>46.8</v>
      </c>
      <c r="N279" s="145"/>
      <c r="O279" s="145"/>
      <c r="P279" s="145">
        <f t="shared" si="44"/>
        <v>86.82745825602967</v>
      </c>
      <c r="Q279" s="145"/>
      <c r="R279" s="145">
        <f t="shared" si="45"/>
        <v>86.82745825602967</v>
      </c>
      <c r="S279" s="145"/>
      <c r="T279" s="145"/>
      <c r="U279" s="145">
        <f t="shared" si="46"/>
        <v>7.100000000000001</v>
      </c>
      <c r="V279" s="145">
        <f t="shared" si="47"/>
        <v>0</v>
      </c>
      <c r="W279" s="145">
        <f t="shared" si="48"/>
        <v>7.100000000000001</v>
      </c>
      <c r="X279" s="145">
        <f t="shared" si="49"/>
        <v>0</v>
      </c>
      <c r="Y279" s="145">
        <f t="shared" si="50"/>
        <v>0</v>
      </c>
    </row>
    <row r="280" spans="2:25" ht="153">
      <c r="B280" s="305" t="s">
        <v>3</v>
      </c>
      <c r="C280" s="87" t="s">
        <v>417</v>
      </c>
      <c r="D280" s="152"/>
      <c r="E280" s="258"/>
      <c r="F280" s="158">
        <f t="shared" si="43"/>
        <v>3</v>
      </c>
      <c r="G280" s="158"/>
      <c r="H280" s="158">
        <f>H281</f>
        <v>3</v>
      </c>
      <c r="I280" s="145"/>
      <c r="J280" s="145"/>
      <c r="K280" s="158">
        <f t="shared" si="42"/>
        <v>3</v>
      </c>
      <c r="L280" s="145"/>
      <c r="M280" s="158">
        <f>M281</f>
        <v>3</v>
      </c>
      <c r="N280" s="145"/>
      <c r="O280" s="145"/>
      <c r="P280" s="145">
        <f t="shared" si="44"/>
        <v>100</v>
      </c>
      <c r="Q280" s="145"/>
      <c r="R280" s="145">
        <f t="shared" si="45"/>
        <v>100</v>
      </c>
      <c r="S280" s="145"/>
      <c r="T280" s="145"/>
      <c r="U280" s="145">
        <f t="shared" si="46"/>
        <v>0</v>
      </c>
      <c r="V280" s="145">
        <f t="shared" si="47"/>
        <v>0</v>
      </c>
      <c r="W280" s="145">
        <f t="shared" si="48"/>
        <v>0</v>
      </c>
      <c r="X280" s="145">
        <f t="shared" si="49"/>
        <v>0</v>
      </c>
      <c r="Y280" s="145">
        <f t="shared" si="50"/>
        <v>0</v>
      </c>
    </row>
    <row r="281" spans="2:25" ht="25.5">
      <c r="B281" s="159" t="s">
        <v>467</v>
      </c>
      <c r="C281" s="87" t="s">
        <v>417</v>
      </c>
      <c r="D281" s="152" t="s">
        <v>381</v>
      </c>
      <c r="E281" s="258"/>
      <c r="F281" s="158">
        <f t="shared" si="43"/>
        <v>3</v>
      </c>
      <c r="G281" s="158"/>
      <c r="H281" s="158">
        <f>H282</f>
        <v>3</v>
      </c>
      <c r="I281" s="145"/>
      <c r="J281" s="145"/>
      <c r="K281" s="158">
        <f t="shared" si="42"/>
        <v>3</v>
      </c>
      <c r="L281" s="145"/>
      <c r="M281" s="158">
        <f>M282</f>
        <v>3</v>
      </c>
      <c r="N281" s="145"/>
      <c r="O281" s="145"/>
      <c r="P281" s="145">
        <f t="shared" si="44"/>
        <v>100</v>
      </c>
      <c r="Q281" s="145"/>
      <c r="R281" s="145">
        <f t="shared" si="45"/>
        <v>100</v>
      </c>
      <c r="S281" s="145"/>
      <c r="T281" s="145"/>
      <c r="U281" s="145">
        <f t="shared" si="46"/>
        <v>0</v>
      </c>
      <c r="V281" s="145">
        <f t="shared" si="47"/>
        <v>0</v>
      </c>
      <c r="W281" s="145">
        <f t="shared" si="48"/>
        <v>0</v>
      </c>
      <c r="X281" s="145">
        <f t="shared" si="49"/>
        <v>0</v>
      </c>
      <c r="Y281" s="145">
        <f t="shared" si="50"/>
        <v>0</v>
      </c>
    </row>
    <row r="282" spans="2:25" ht="12.75">
      <c r="B282" s="153" t="s">
        <v>63</v>
      </c>
      <c r="C282" s="87" t="s">
        <v>417</v>
      </c>
      <c r="D282" s="152" t="s">
        <v>381</v>
      </c>
      <c r="E282" s="258" t="s">
        <v>301</v>
      </c>
      <c r="F282" s="158">
        <f t="shared" si="43"/>
        <v>3</v>
      </c>
      <c r="G282" s="158"/>
      <c r="H282" s="158">
        <v>3</v>
      </c>
      <c r="I282" s="145"/>
      <c r="J282" s="145"/>
      <c r="K282" s="158">
        <f aca="true" t="shared" si="51" ref="K282:K345">M282+N282+O282+L282</f>
        <v>3</v>
      </c>
      <c r="L282" s="145"/>
      <c r="M282" s="158">
        <v>3</v>
      </c>
      <c r="N282" s="145"/>
      <c r="O282" s="145"/>
      <c r="P282" s="145">
        <f t="shared" si="44"/>
        <v>100</v>
      </c>
      <c r="Q282" s="145"/>
      <c r="R282" s="145">
        <f t="shared" si="45"/>
        <v>100</v>
      </c>
      <c r="S282" s="145"/>
      <c r="T282" s="145"/>
      <c r="U282" s="145">
        <f t="shared" si="46"/>
        <v>0</v>
      </c>
      <c r="V282" s="145">
        <f t="shared" si="47"/>
        <v>0</v>
      </c>
      <c r="W282" s="145">
        <f t="shared" si="48"/>
        <v>0</v>
      </c>
      <c r="X282" s="145">
        <f t="shared" si="49"/>
        <v>0</v>
      </c>
      <c r="Y282" s="145">
        <f t="shared" si="50"/>
        <v>0</v>
      </c>
    </row>
    <row r="283" spans="2:25" ht="140.25">
      <c r="B283" s="305" t="s">
        <v>4</v>
      </c>
      <c r="C283" s="87" t="s">
        <v>418</v>
      </c>
      <c r="D283" s="152"/>
      <c r="E283" s="258"/>
      <c r="F283" s="158">
        <f t="shared" si="43"/>
        <v>5</v>
      </c>
      <c r="G283" s="158"/>
      <c r="H283" s="158">
        <f>H284</f>
        <v>5</v>
      </c>
      <c r="I283" s="145"/>
      <c r="J283" s="145"/>
      <c r="K283" s="158">
        <f t="shared" si="51"/>
        <v>5</v>
      </c>
      <c r="L283" s="145"/>
      <c r="M283" s="158">
        <f>M284</f>
        <v>5</v>
      </c>
      <c r="N283" s="145"/>
      <c r="O283" s="145"/>
      <c r="P283" s="145">
        <f t="shared" si="44"/>
        <v>100</v>
      </c>
      <c r="Q283" s="145"/>
      <c r="R283" s="145">
        <f t="shared" si="45"/>
        <v>100</v>
      </c>
      <c r="S283" s="145"/>
      <c r="T283" s="145"/>
      <c r="U283" s="145">
        <f t="shared" si="46"/>
        <v>0</v>
      </c>
      <c r="V283" s="145">
        <f t="shared" si="47"/>
        <v>0</v>
      </c>
      <c r="W283" s="145">
        <f t="shared" si="48"/>
        <v>0</v>
      </c>
      <c r="X283" s="145">
        <f t="shared" si="49"/>
        <v>0</v>
      </c>
      <c r="Y283" s="145">
        <f t="shared" si="50"/>
        <v>0</v>
      </c>
    </row>
    <row r="284" spans="2:25" ht="25.5">
      <c r="B284" s="159" t="s">
        <v>467</v>
      </c>
      <c r="C284" s="87" t="s">
        <v>418</v>
      </c>
      <c r="D284" s="152" t="s">
        <v>381</v>
      </c>
      <c r="E284" s="258"/>
      <c r="F284" s="158">
        <f t="shared" si="43"/>
        <v>5</v>
      </c>
      <c r="G284" s="158"/>
      <c r="H284" s="158">
        <f>H285</f>
        <v>5</v>
      </c>
      <c r="I284" s="145"/>
      <c r="J284" s="145"/>
      <c r="K284" s="158">
        <f t="shared" si="51"/>
        <v>5</v>
      </c>
      <c r="L284" s="145"/>
      <c r="M284" s="158">
        <f>M285</f>
        <v>5</v>
      </c>
      <c r="N284" s="145"/>
      <c r="O284" s="145"/>
      <c r="P284" s="145">
        <f t="shared" si="44"/>
        <v>100</v>
      </c>
      <c r="Q284" s="145"/>
      <c r="R284" s="145">
        <f t="shared" si="45"/>
        <v>100</v>
      </c>
      <c r="S284" s="145"/>
      <c r="T284" s="145"/>
      <c r="U284" s="145">
        <f t="shared" si="46"/>
        <v>0</v>
      </c>
      <c r="V284" s="145">
        <f t="shared" si="47"/>
        <v>0</v>
      </c>
      <c r="W284" s="145">
        <f t="shared" si="48"/>
        <v>0</v>
      </c>
      <c r="X284" s="145">
        <f t="shared" si="49"/>
        <v>0</v>
      </c>
      <c r="Y284" s="145">
        <f t="shared" si="50"/>
        <v>0</v>
      </c>
    </row>
    <row r="285" spans="2:25" ht="12.75">
      <c r="B285" s="153" t="s">
        <v>63</v>
      </c>
      <c r="C285" s="87" t="s">
        <v>418</v>
      </c>
      <c r="D285" s="152" t="s">
        <v>381</v>
      </c>
      <c r="E285" s="258" t="s">
        <v>301</v>
      </c>
      <c r="F285" s="158">
        <f t="shared" si="43"/>
        <v>5</v>
      </c>
      <c r="G285" s="158"/>
      <c r="H285" s="158">
        <v>5</v>
      </c>
      <c r="I285" s="145"/>
      <c r="J285" s="145"/>
      <c r="K285" s="158">
        <f t="shared" si="51"/>
        <v>5</v>
      </c>
      <c r="L285" s="145"/>
      <c r="M285" s="158">
        <v>5</v>
      </c>
      <c r="N285" s="145"/>
      <c r="O285" s="145"/>
      <c r="P285" s="145">
        <f t="shared" si="44"/>
        <v>100</v>
      </c>
      <c r="Q285" s="145"/>
      <c r="R285" s="145">
        <f t="shared" si="45"/>
        <v>100</v>
      </c>
      <c r="S285" s="145"/>
      <c r="T285" s="145"/>
      <c r="U285" s="145">
        <f t="shared" si="46"/>
        <v>0</v>
      </c>
      <c r="V285" s="145">
        <f t="shared" si="47"/>
        <v>0</v>
      </c>
      <c r="W285" s="145">
        <f t="shared" si="48"/>
        <v>0</v>
      </c>
      <c r="X285" s="145">
        <f t="shared" si="49"/>
        <v>0</v>
      </c>
      <c r="Y285" s="145">
        <f t="shared" si="50"/>
        <v>0</v>
      </c>
    </row>
    <row r="286" spans="2:25" ht="114.75">
      <c r="B286" s="305" t="s">
        <v>595</v>
      </c>
      <c r="C286" s="87" t="s">
        <v>419</v>
      </c>
      <c r="D286" s="152"/>
      <c r="E286" s="258"/>
      <c r="F286" s="158">
        <f t="shared" si="43"/>
        <v>2</v>
      </c>
      <c r="G286" s="158"/>
      <c r="H286" s="158">
        <f>H287</f>
        <v>2</v>
      </c>
      <c r="I286" s="145"/>
      <c r="J286" s="145"/>
      <c r="K286" s="158">
        <f t="shared" si="51"/>
        <v>2</v>
      </c>
      <c r="L286" s="145"/>
      <c r="M286" s="158">
        <f>M287</f>
        <v>2</v>
      </c>
      <c r="N286" s="145"/>
      <c r="O286" s="145"/>
      <c r="P286" s="145">
        <f t="shared" si="44"/>
        <v>100</v>
      </c>
      <c r="Q286" s="145"/>
      <c r="R286" s="145">
        <f t="shared" si="45"/>
        <v>100</v>
      </c>
      <c r="S286" s="145"/>
      <c r="T286" s="145"/>
      <c r="U286" s="145">
        <f t="shared" si="46"/>
        <v>0</v>
      </c>
      <c r="V286" s="145">
        <f t="shared" si="47"/>
        <v>0</v>
      </c>
      <c r="W286" s="145">
        <f t="shared" si="48"/>
        <v>0</v>
      </c>
      <c r="X286" s="145">
        <f t="shared" si="49"/>
        <v>0</v>
      </c>
      <c r="Y286" s="145">
        <f t="shared" si="50"/>
        <v>0</v>
      </c>
    </row>
    <row r="287" spans="2:25" ht="25.5">
      <c r="B287" s="159" t="s">
        <v>467</v>
      </c>
      <c r="C287" s="87" t="s">
        <v>419</v>
      </c>
      <c r="D287" s="152" t="s">
        <v>381</v>
      </c>
      <c r="E287" s="258"/>
      <c r="F287" s="158">
        <f t="shared" si="43"/>
        <v>2</v>
      </c>
      <c r="G287" s="158"/>
      <c r="H287" s="158">
        <f>H288</f>
        <v>2</v>
      </c>
      <c r="I287" s="145"/>
      <c r="J287" s="145"/>
      <c r="K287" s="158">
        <f t="shared" si="51"/>
        <v>2</v>
      </c>
      <c r="L287" s="145"/>
      <c r="M287" s="158">
        <f>M288</f>
        <v>2</v>
      </c>
      <c r="N287" s="145"/>
      <c r="O287" s="145"/>
      <c r="P287" s="145">
        <f t="shared" si="44"/>
        <v>100</v>
      </c>
      <c r="Q287" s="145"/>
      <c r="R287" s="145">
        <f t="shared" si="45"/>
        <v>100</v>
      </c>
      <c r="S287" s="145"/>
      <c r="T287" s="145"/>
      <c r="U287" s="145">
        <f t="shared" si="46"/>
        <v>0</v>
      </c>
      <c r="V287" s="145">
        <f t="shared" si="47"/>
        <v>0</v>
      </c>
      <c r="W287" s="145">
        <f t="shared" si="48"/>
        <v>0</v>
      </c>
      <c r="X287" s="145">
        <f t="shared" si="49"/>
        <v>0</v>
      </c>
      <c r="Y287" s="145">
        <f t="shared" si="50"/>
        <v>0</v>
      </c>
    </row>
    <row r="288" spans="2:25" ht="12.75">
      <c r="B288" s="153" t="s">
        <v>63</v>
      </c>
      <c r="C288" s="87" t="s">
        <v>419</v>
      </c>
      <c r="D288" s="152" t="s">
        <v>381</v>
      </c>
      <c r="E288" s="258" t="s">
        <v>301</v>
      </c>
      <c r="F288" s="158">
        <f t="shared" si="43"/>
        <v>2</v>
      </c>
      <c r="G288" s="158"/>
      <c r="H288" s="158">
        <v>2</v>
      </c>
      <c r="I288" s="145"/>
      <c r="J288" s="145"/>
      <c r="K288" s="158">
        <f t="shared" si="51"/>
        <v>2</v>
      </c>
      <c r="L288" s="145"/>
      <c r="M288" s="158">
        <v>2</v>
      </c>
      <c r="N288" s="145"/>
      <c r="O288" s="145"/>
      <c r="P288" s="145">
        <f t="shared" si="44"/>
        <v>100</v>
      </c>
      <c r="Q288" s="145"/>
      <c r="R288" s="145">
        <f t="shared" si="45"/>
        <v>100</v>
      </c>
      <c r="S288" s="145"/>
      <c r="T288" s="145"/>
      <c r="U288" s="145">
        <f t="shared" si="46"/>
        <v>0</v>
      </c>
      <c r="V288" s="145">
        <f t="shared" si="47"/>
        <v>0</v>
      </c>
      <c r="W288" s="145">
        <f t="shared" si="48"/>
        <v>0</v>
      </c>
      <c r="X288" s="145">
        <f t="shared" si="49"/>
        <v>0</v>
      </c>
      <c r="Y288" s="145">
        <f t="shared" si="50"/>
        <v>0</v>
      </c>
    </row>
    <row r="289" spans="2:25" ht="102">
      <c r="B289" s="305" t="s">
        <v>237</v>
      </c>
      <c r="C289" s="87" t="s">
        <v>420</v>
      </c>
      <c r="D289" s="152"/>
      <c r="E289" s="258"/>
      <c r="F289" s="158">
        <f t="shared" si="43"/>
        <v>3</v>
      </c>
      <c r="G289" s="158"/>
      <c r="H289" s="158">
        <f>H290</f>
        <v>3</v>
      </c>
      <c r="I289" s="145"/>
      <c r="J289" s="145"/>
      <c r="K289" s="158">
        <f t="shared" si="51"/>
        <v>3</v>
      </c>
      <c r="L289" s="145"/>
      <c r="M289" s="158">
        <f>M290</f>
        <v>3</v>
      </c>
      <c r="N289" s="145"/>
      <c r="O289" s="145"/>
      <c r="P289" s="145">
        <f t="shared" si="44"/>
        <v>100</v>
      </c>
      <c r="Q289" s="145"/>
      <c r="R289" s="145">
        <f t="shared" si="45"/>
        <v>100</v>
      </c>
      <c r="S289" s="145"/>
      <c r="T289" s="145"/>
      <c r="U289" s="145">
        <f t="shared" si="46"/>
        <v>0</v>
      </c>
      <c r="V289" s="145">
        <f t="shared" si="47"/>
        <v>0</v>
      </c>
      <c r="W289" s="145">
        <f t="shared" si="48"/>
        <v>0</v>
      </c>
      <c r="X289" s="145">
        <f t="shared" si="49"/>
        <v>0</v>
      </c>
      <c r="Y289" s="145">
        <f t="shared" si="50"/>
        <v>0</v>
      </c>
    </row>
    <row r="290" spans="2:25" ht="25.5">
      <c r="B290" s="159" t="s">
        <v>467</v>
      </c>
      <c r="C290" s="87" t="s">
        <v>420</v>
      </c>
      <c r="D290" s="152" t="s">
        <v>381</v>
      </c>
      <c r="E290" s="258"/>
      <c r="F290" s="158">
        <f t="shared" si="43"/>
        <v>3</v>
      </c>
      <c r="G290" s="158"/>
      <c r="H290" s="158">
        <f>H291</f>
        <v>3</v>
      </c>
      <c r="I290" s="145"/>
      <c r="J290" s="145"/>
      <c r="K290" s="158">
        <f t="shared" si="51"/>
        <v>3</v>
      </c>
      <c r="L290" s="145"/>
      <c r="M290" s="158">
        <f>M291</f>
        <v>3</v>
      </c>
      <c r="N290" s="145"/>
      <c r="O290" s="145"/>
      <c r="P290" s="145">
        <f t="shared" si="44"/>
        <v>100</v>
      </c>
      <c r="Q290" s="145"/>
      <c r="R290" s="145">
        <f t="shared" si="45"/>
        <v>100</v>
      </c>
      <c r="S290" s="145"/>
      <c r="T290" s="145"/>
      <c r="U290" s="145">
        <f t="shared" si="46"/>
        <v>0</v>
      </c>
      <c r="V290" s="145">
        <f t="shared" si="47"/>
        <v>0</v>
      </c>
      <c r="W290" s="145">
        <f t="shared" si="48"/>
        <v>0</v>
      </c>
      <c r="X290" s="145">
        <f t="shared" si="49"/>
        <v>0</v>
      </c>
      <c r="Y290" s="145">
        <f t="shared" si="50"/>
        <v>0</v>
      </c>
    </row>
    <row r="291" spans="2:25" ht="12.75">
      <c r="B291" s="153" t="s">
        <v>63</v>
      </c>
      <c r="C291" s="87" t="s">
        <v>420</v>
      </c>
      <c r="D291" s="152" t="s">
        <v>381</v>
      </c>
      <c r="E291" s="258" t="s">
        <v>301</v>
      </c>
      <c r="F291" s="158">
        <f t="shared" si="43"/>
        <v>3</v>
      </c>
      <c r="G291" s="158"/>
      <c r="H291" s="158">
        <v>3</v>
      </c>
      <c r="I291" s="145"/>
      <c r="J291" s="145"/>
      <c r="K291" s="158">
        <f t="shared" si="51"/>
        <v>3</v>
      </c>
      <c r="L291" s="145"/>
      <c r="M291" s="158">
        <v>3</v>
      </c>
      <c r="N291" s="145"/>
      <c r="O291" s="145"/>
      <c r="P291" s="145">
        <f t="shared" si="44"/>
        <v>100</v>
      </c>
      <c r="Q291" s="145"/>
      <c r="R291" s="145">
        <f t="shared" si="45"/>
        <v>100</v>
      </c>
      <c r="S291" s="145"/>
      <c r="T291" s="145"/>
      <c r="U291" s="145">
        <f t="shared" si="46"/>
        <v>0</v>
      </c>
      <c r="V291" s="145">
        <f t="shared" si="47"/>
        <v>0</v>
      </c>
      <c r="W291" s="145">
        <f t="shared" si="48"/>
        <v>0</v>
      </c>
      <c r="X291" s="145">
        <f t="shared" si="49"/>
        <v>0</v>
      </c>
      <c r="Y291" s="145">
        <f t="shared" si="50"/>
        <v>0</v>
      </c>
    </row>
    <row r="292" spans="2:25" ht="140.25">
      <c r="B292" s="31" t="s">
        <v>527</v>
      </c>
      <c r="C292" s="36" t="s">
        <v>397</v>
      </c>
      <c r="D292" s="40"/>
      <c r="E292" s="256"/>
      <c r="F292" s="145">
        <f t="shared" si="43"/>
        <v>2</v>
      </c>
      <c r="G292" s="145"/>
      <c r="H292" s="145">
        <f>H293</f>
        <v>2</v>
      </c>
      <c r="I292" s="145"/>
      <c r="J292" s="145"/>
      <c r="K292" s="145">
        <f t="shared" si="51"/>
        <v>2</v>
      </c>
      <c r="L292" s="145"/>
      <c r="M292" s="158">
        <f>M293</f>
        <v>2</v>
      </c>
      <c r="N292" s="145"/>
      <c r="O292" s="145"/>
      <c r="P292" s="145">
        <f t="shared" si="44"/>
        <v>100</v>
      </c>
      <c r="Q292" s="145"/>
      <c r="R292" s="145">
        <f t="shared" si="45"/>
        <v>100</v>
      </c>
      <c r="S292" s="145"/>
      <c r="T292" s="145"/>
      <c r="U292" s="145">
        <f t="shared" si="46"/>
        <v>0</v>
      </c>
      <c r="V292" s="145">
        <f t="shared" si="47"/>
        <v>0</v>
      </c>
      <c r="W292" s="145">
        <f t="shared" si="48"/>
        <v>0</v>
      </c>
      <c r="X292" s="145">
        <f t="shared" si="49"/>
        <v>0</v>
      </c>
      <c r="Y292" s="145">
        <f t="shared" si="50"/>
        <v>0</v>
      </c>
    </row>
    <row r="293" spans="2:25" ht="25.5">
      <c r="B293" s="41" t="s">
        <v>467</v>
      </c>
      <c r="C293" s="36" t="s">
        <v>397</v>
      </c>
      <c r="D293" s="40" t="s">
        <v>381</v>
      </c>
      <c r="E293" s="256"/>
      <c r="F293" s="145">
        <f t="shared" si="43"/>
        <v>2</v>
      </c>
      <c r="G293" s="145"/>
      <c r="H293" s="145">
        <f>H294</f>
        <v>2</v>
      </c>
      <c r="I293" s="145"/>
      <c r="J293" s="145"/>
      <c r="K293" s="145">
        <f t="shared" si="51"/>
        <v>2</v>
      </c>
      <c r="L293" s="145"/>
      <c r="M293" s="158">
        <f>M294</f>
        <v>2</v>
      </c>
      <c r="N293" s="145"/>
      <c r="O293" s="145"/>
      <c r="P293" s="145">
        <f t="shared" si="44"/>
        <v>100</v>
      </c>
      <c r="Q293" s="145"/>
      <c r="R293" s="145">
        <f t="shared" si="45"/>
        <v>100</v>
      </c>
      <c r="S293" s="145"/>
      <c r="T293" s="145"/>
      <c r="U293" s="145">
        <f t="shared" si="46"/>
        <v>0</v>
      </c>
      <c r="V293" s="145">
        <f t="shared" si="47"/>
        <v>0</v>
      </c>
      <c r="W293" s="145">
        <f t="shared" si="48"/>
        <v>0</v>
      </c>
      <c r="X293" s="145">
        <f t="shared" si="49"/>
        <v>0</v>
      </c>
      <c r="Y293" s="145">
        <f t="shared" si="50"/>
        <v>0</v>
      </c>
    </row>
    <row r="294" spans="2:25" ht="12.75">
      <c r="B294" s="31" t="s">
        <v>63</v>
      </c>
      <c r="C294" s="36" t="s">
        <v>397</v>
      </c>
      <c r="D294" s="40" t="s">
        <v>381</v>
      </c>
      <c r="E294" s="256" t="s">
        <v>301</v>
      </c>
      <c r="F294" s="145">
        <f t="shared" si="43"/>
        <v>2</v>
      </c>
      <c r="G294" s="145"/>
      <c r="H294" s="145">
        <v>2</v>
      </c>
      <c r="I294" s="145"/>
      <c r="J294" s="145"/>
      <c r="K294" s="145">
        <f t="shared" si="51"/>
        <v>2</v>
      </c>
      <c r="L294" s="145"/>
      <c r="M294" s="158">
        <v>2</v>
      </c>
      <c r="N294" s="145"/>
      <c r="O294" s="145"/>
      <c r="P294" s="145">
        <f t="shared" si="44"/>
        <v>100</v>
      </c>
      <c r="Q294" s="145"/>
      <c r="R294" s="145">
        <f t="shared" si="45"/>
        <v>100</v>
      </c>
      <c r="S294" s="145"/>
      <c r="T294" s="145"/>
      <c r="U294" s="145">
        <f t="shared" si="46"/>
        <v>0</v>
      </c>
      <c r="V294" s="145">
        <f t="shared" si="47"/>
        <v>0</v>
      </c>
      <c r="W294" s="145">
        <f t="shared" si="48"/>
        <v>0</v>
      </c>
      <c r="X294" s="145">
        <f t="shared" si="49"/>
        <v>0</v>
      </c>
      <c r="Y294" s="145">
        <f t="shared" si="50"/>
        <v>0</v>
      </c>
    </row>
    <row r="295" spans="2:25" ht="89.25">
      <c r="B295" s="305" t="s">
        <v>528</v>
      </c>
      <c r="C295" s="87" t="s">
        <v>398</v>
      </c>
      <c r="D295" s="152"/>
      <c r="E295" s="258"/>
      <c r="F295" s="158">
        <f t="shared" si="43"/>
        <v>30</v>
      </c>
      <c r="G295" s="158"/>
      <c r="H295" s="158">
        <f>H296+H298</f>
        <v>30</v>
      </c>
      <c r="I295" s="145"/>
      <c r="J295" s="145"/>
      <c r="K295" s="158">
        <f t="shared" si="51"/>
        <v>30</v>
      </c>
      <c r="L295" s="145"/>
      <c r="M295" s="158">
        <f>M296+M298</f>
        <v>30</v>
      </c>
      <c r="N295" s="145"/>
      <c r="O295" s="145"/>
      <c r="P295" s="145">
        <f t="shared" si="44"/>
        <v>100</v>
      </c>
      <c r="Q295" s="145"/>
      <c r="R295" s="145">
        <f t="shared" si="45"/>
        <v>100</v>
      </c>
      <c r="S295" s="145"/>
      <c r="T295" s="145"/>
      <c r="U295" s="145">
        <f t="shared" si="46"/>
        <v>0</v>
      </c>
      <c r="V295" s="145">
        <f t="shared" si="47"/>
        <v>0</v>
      </c>
      <c r="W295" s="145">
        <f t="shared" si="48"/>
        <v>0</v>
      </c>
      <c r="X295" s="145">
        <f t="shared" si="49"/>
        <v>0</v>
      </c>
      <c r="Y295" s="145">
        <f t="shared" si="50"/>
        <v>0</v>
      </c>
    </row>
    <row r="296" spans="2:25" ht="63.75">
      <c r="B296" s="90" t="s">
        <v>377</v>
      </c>
      <c r="C296" s="87" t="s">
        <v>398</v>
      </c>
      <c r="D296" s="152" t="s">
        <v>20</v>
      </c>
      <c r="E296" s="258"/>
      <c r="F296" s="158">
        <f t="shared" si="43"/>
        <v>12.2</v>
      </c>
      <c r="G296" s="158"/>
      <c r="H296" s="158">
        <f>H297</f>
        <v>12.2</v>
      </c>
      <c r="I296" s="145"/>
      <c r="J296" s="145"/>
      <c r="K296" s="158">
        <f t="shared" si="51"/>
        <v>12.2</v>
      </c>
      <c r="L296" s="145"/>
      <c r="M296" s="158">
        <f>M297</f>
        <v>12.2</v>
      </c>
      <c r="N296" s="145"/>
      <c r="O296" s="145"/>
      <c r="P296" s="145">
        <f t="shared" si="44"/>
        <v>100</v>
      </c>
      <c r="Q296" s="145"/>
      <c r="R296" s="145">
        <f t="shared" si="45"/>
        <v>100</v>
      </c>
      <c r="S296" s="145"/>
      <c r="T296" s="145"/>
      <c r="U296" s="145">
        <f t="shared" si="46"/>
        <v>0</v>
      </c>
      <c r="V296" s="145">
        <f t="shared" si="47"/>
        <v>0</v>
      </c>
      <c r="W296" s="145">
        <f t="shared" si="48"/>
        <v>0</v>
      </c>
      <c r="X296" s="145">
        <f t="shared" si="49"/>
        <v>0</v>
      </c>
      <c r="Y296" s="145">
        <f t="shared" si="50"/>
        <v>0</v>
      </c>
    </row>
    <row r="297" spans="2:25" ht="12.75">
      <c r="B297" s="153" t="s">
        <v>332</v>
      </c>
      <c r="C297" s="87" t="s">
        <v>398</v>
      </c>
      <c r="D297" s="152" t="s">
        <v>20</v>
      </c>
      <c r="E297" s="258" t="s">
        <v>331</v>
      </c>
      <c r="F297" s="158">
        <f t="shared" si="43"/>
        <v>12.2</v>
      </c>
      <c r="G297" s="158"/>
      <c r="H297" s="158">
        <v>12.2</v>
      </c>
      <c r="I297" s="145"/>
      <c r="J297" s="145"/>
      <c r="K297" s="158">
        <f t="shared" si="51"/>
        <v>12.2</v>
      </c>
      <c r="L297" s="145"/>
      <c r="M297" s="158">
        <v>12.2</v>
      </c>
      <c r="N297" s="145"/>
      <c r="O297" s="145"/>
      <c r="P297" s="145">
        <f t="shared" si="44"/>
        <v>100</v>
      </c>
      <c r="Q297" s="145"/>
      <c r="R297" s="145">
        <f t="shared" si="45"/>
        <v>100</v>
      </c>
      <c r="S297" s="145"/>
      <c r="T297" s="145"/>
      <c r="U297" s="145">
        <f t="shared" si="46"/>
        <v>0</v>
      </c>
      <c r="V297" s="145">
        <f t="shared" si="47"/>
        <v>0</v>
      </c>
      <c r="W297" s="145">
        <f t="shared" si="48"/>
        <v>0</v>
      </c>
      <c r="X297" s="145">
        <f t="shared" si="49"/>
        <v>0</v>
      </c>
      <c r="Y297" s="145">
        <f t="shared" si="50"/>
        <v>0</v>
      </c>
    </row>
    <row r="298" spans="2:25" ht="25.5">
      <c r="B298" s="159" t="s">
        <v>467</v>
      </c>
      <c r="C298" s="87" t="s">
        <v>398</v>
      </c>
      <c r="D298" s="152" t="s">
        <v>381</v>
      </c>
      <c r="E298" s="258"/>
      <c r="F298" s="158">
        <f t="shared" si="43"/>
        <v>17.8</v>
      </c>
      <c r="G298" s="158"/>
      <c r="H298" s="158">
        <f>H299</f>
        <v>17.8</v>
      </c>
      <c r="I298" s="145"/>
      <c r="J298" s="145"/>
      <c r="K298" s="158">
        <f t="shared" si="51"/>
        <v>17.8</v>
      </c>
      <c r="L298" s="145"/>
      <c r="M298" s="158">
        <f>M299</f>
        <v>17.8</v>
      </c>
      <c r="N298" s="145"/>
      <c r="O298" s="145"/>
      <c r="P298" s="145">
        <f t="shared" si="44"/>
        <v>100</v>
      </c>
      <c r="Q298" s="145"/>
      <c r="R298" s="145">
        <f t="shared" si="45"/>
        <v>100</v>
      </c>
      <c r="S298" s="145"/>
      <c r="T298" s="145"/>
      <c r="U298" s="145">
        <f t="shared" si="46"/>
        <v>0</v>
      </c>
      <c r="V298" s="145">
        <f t="shared" si="47"/>
        <v>0</v>
      </c>
      <c r="W298" s="145">
        <f t="shared" si="48"/>
        <v>0</v>
      </c>
      <c r="X298" s="145">
        <f t="shared" si="49"/>
        <v>0</v>
      </c>
      <c r="Y298" s="145">
        <f t="shared" si="50"/>
        <v>0</v>
      </c>
    </row>
    <row r="299" spans="2:25" ht="12.75">
      <c r="B299" s="153" t="s">
        <v>332</v>
      </c>
      <c r="C299" s="87" t="s">
        <v>398</v>
      </c>
      <c r="D299" s="152" t="s">
        <v>381</v>
      </c>
      <c r="E299" s="258" t="s">
        <v>331</v>
      </c>
      <c r="F299" s="158">
        <f t="shared" si="43"/>
        <v>17.8</v>
      </c>
      <c r="G299" s="158"/>
      <c r="H299" s="158">
        <v>17.8</v>
      </c>
      <c r="I299" s="145"/>
      <c r="J299" s="145"/>
      <c r="K299" s="158">
        <f t="shared" si="51"/>
        <v>17.8</v>
      </c>
      <c r="L299" s="145"/>
      <c r="M299" s="158">
        <v>17.8</v>
      </c>
      <c r="N299" s="145"/>
      <c r="O299" s="145"/>
      <c r="P299" s="145">
        <f t="shared" si="44"/>
        <v>100</v>
      </c>
      <c r="Q299" s="145"/>
      <c r="R299" s="145">
        <f t="shared" si="45"/>
        <v>100</v>
      </c>
      <c r="S299" s="145"/>
      <c r="T299" s="145"/>
      <c r="U299" s="145">
        <f t="shared" si="46"/>
        <v>0</v>
      </c>
      <c r="V299" s="145">
        <f t="shared" si="47"/>
        <v>0</v>
      </c>
      <c r="W299" s="145">
        <f t="shared" si="48"/>
        <v>0</v>
      </c>
      <c r="X299" s="145">
        <f t="shared" si="49"/>
        <v>0</v>
      </c>
      <c r="Y299" s="145">
        <f t="shared" si="50"/>
        <v>0</v>
      </c>
    </row>
    <row r="300" spans="2:25" ht="102">
      <c r="B300" s="305" t="s">
        <v>238</v>
      </c>
      <c r="C300" s="87" t="s">
        <v>399</v>
      </c>
      <c r="D300" s="152"/>
      <c r="E300" s="258"/>
      <c r="F300" s="158">
        <f t="shared" si="43"/>
        <v>3</v>
      </c>
      <c r="G300" s="158"/>
      <c r="H300" s="158">
        <f>H301</f>
        <v>3</v>
      </c>
      <c r="I300" s="145"/>
      <c r="J300" s="145"/>
      <c r="K300" s="158">
        <f t="shared" si="51"/>
        <v>3</v>
      </c>
      <c r="L300" s="145"/>
      <c r="M300" s="158">
        <f>M301</f>
        <v>3</v>
      </c>
      <c r="N300" s="145"/>
      <c r="O300" s="145"/>
      <c r="P300" s="145">
        <f t="shared" si="44"/>
        <v>100</v>
      </c>
      <c r="Q300" s="145"/>
      <c r="R300" s="145">
        <f t="shared" si="45"/>
        <v>100</v>
      </c>
      <c r="S300" s="145"/>
      <c r="T300" s="145"/>
      <c r="U300" s="145">
        <f t="shared" si="46"/>
        <v>0</v>
      </c>
      <c r="V300" s="145">
        <f t="shared" si="47"/>
        <v>0</v>
      </c>
      <c r="W300" s="145">
        <f t="shared" si="48"/>
        <v>0</v>
      </c>
      <c r="X300" s="145">
        <f t="shared" si="49"/>
        <v>0</v>
      </c>
      <c r="Y300" s="145">
        <f t="shared" si="50"/>
        <v>0</v>
      </c>
    </row>
    <row r="301" spans="2:25" ht="25.5">
      <c r="B301" s="159" t="s">
        <v>467</v>
      </c>
      <c r="C301" s="87" t="s">
        <v>399</v>
      </c>
      <c r="D301" s="152" t="s">
        <v>381</v>
      </c>
      <c r="E301" s="258"/>
      <c r="F301" s="158">
        <f t="shared" si="43"/>
        <v>3</v>
      </c>
      <c r="G301" s="158"/>
      <c r="H301" s="158">
        <f>H302</f>
        <v>3</v>
      </c>
      <c r="I301" s="145"/>
      <c r="J301" s="145"/>
      <c r="K301" s="158">
        <f t="shared" si="51"/>
        <v>3</v>
      </c>
      <c r="L301" s="145"/>
      <c r="M301" s="158">
        <f>M302</f>
        <v>3</v>
      </c>
      <c r="N301" s="145"/>
      <c r="O301" s="145"/>
      <c r="P301" s="145">
        <f t="shared" si="44"/>
        <v>100</v>
      </c>
      <c r="Q301" s="145"/>
      <c r="R301" s="145">
        <f t="shared" si="45"/>
        <v>100</v>
      </c>
      <c r="S301" s="145"/>
      <c r="T301" s="145"/>
      <c r="U301" s="145">
        <f t="shared" si="46"/>
        <v>0</v>
      </c>
      <c r="V301" s="145">
        <f t="shared" si="47"/>
        <v>0</v>
      </c>
      <c r="W301" s="145">
        <f t="shared" si="48"/>
        <v>0</v>
      </c>
      <c r="X301" s="145">
        <f t="shared" si="49"/>
        <v>0</v>
      </c>
      <c r="Y301" s="145">
        <f t="shared" si="50"/>
        <v>0</v>
      </c>
    </row>
    <row r="302" spans="2:25" ht="12.75">
      <c r="B302" s="153" t="s">
        <v>332</v>
      </c>
      <c r="C302" s="87" t="s">
        <v>399</v>
      </c>
      <c r="D302" s="152" t="s">
        <v>381</v>
      </c>
      <c r="E302" s="258" t="s">
        <v>331</v>
      </c>
      <c r="F302" s="158">
        <f t="shared" si="43"/>
        <v>3</v>
      </c>
      <c r="G302" s="158"/>
      <c r="H302" s="158">
        <v>3</v>
      </c>
      <c r="I302" s="145"/>
      <c r="J302" s="145"/>
      <c r="K302" s="158">
        <f t="shared" si="51"/>
        <v>3</v>
      </c>
      <c r="L302" s="145"/>
      <c r="M302" s="158">
        <v>3</v>
      </c>
      <c r="N302" s="145"/>
      <c r="O302" s="145"/>
      <c r="P302" s="145">
        <f t="shared" si="44"/>
        <v>100</v>
      </c>
      <c r="Q302" s="145"/>
      <c r="R302" s="145">
        <f t="shared" si="45"/>
        <v>100</v>
      </c>
      <c r="S302" s="145"/>
      <c r="T302" s="145"/>
      <c r="U302" s="145">
        <f t="shared" si="46"/>
        <v>0</v>
      </c>
      <c r="V302" s="145">
        <f t="shared" si="47"/>
        <v>0</v>
      </c>
      <c r="W302" s="145">
        <f t="shared" si="48"/>
        <v>0</v>
      </c>
      <c r="X302" s="145">
        <f t="shared" si="49"/>
        <v>0</v>
      </c>
      <c r="Y302" s="145">
        <f t="shared" si="50"/>
        <v>0</v>
      </c>
    </row>
    <row r="303" spans="2:25" ht="102">
      <c r="B303" s="305" t="s">
        <v>529</v>
      </c>
      <c r="C303" s="87" t="s">
        <v>400</v>
      </c>
      <c r="D303" s="152"/>
      <c r="E303" s="258"/>
      <c r="F303" s="158">
        <f t="shared" si="43"/>
        <v>93</v>
      </c>
      <c r="G303" s="158"/>
      <c r="H303" s="158">
        <f>H304+H306+H308</f>
        <v>93</v>
      </c>
      <c r="I303" s="145"/>
      <c r="J303" s="145"/>
      <c r="K303" s="158">
        <f t="shared" si="51"/>
        <v>93</v>
      </c>
      <c r="L303" s="145"/>
      <c r="M303" s="158">
        <f>M304+M306+M308</f>
        <v>93</v>
      </c>
      <c r="N303" s="145"/>
      <c r="O303" s="145"/>
      <c r="P303" s="145">
        <f t="shared" si="44"/>
        <v>100</v>
      </c>
      <c r="Q303" s="145"/>
      <c r="R303" s="145">
        <f t="shared" si="45"/>
        <v>100</v>
      </c>
      <c r="S303" s="145"/>
      <c r="T303" s="145"/>
      <c r="U303" s="145">
        <f t="shared" si="46"/>
        <v>0</v>
      </c>
      <c r="V303" s="145">
        <f t="shared" si="47"/>
        <v>0</v>
      </c>
      <c r="W303" s="145">
        <f t="shared" si="48"/>
        <v>0</v>
      </c>
      <c r="X303" s="145">
        <f t="shared" si="49"/>
        <v>0</v>
      </c>
      <c r="Y303" s="145">
        <f t="shared" si="50"/>
        <v>0</v>
      </c>
    </row>
    <row r="304" spans="2:25" ht="63.75">
      <c r="B304" s="90" t="s">
        <v>377</v>
      </c>
      <c r="C304" s="87" t="s">
        <v>400</v>
      </c>
      <c r="D304" s="152" t="s">
        <v>20</v>
      </c>
      <c r="E304" s="258"/>
      <c r="F304" s="158">
        <f t="shared" si="43"/>
        <v>16.6</v>
      </c>
      <c r="G304" s="158"/>
      <c r="H304" s="158">
        <f>H305</f>
        <v>16.6</v>
      </c>
      <c r="I304" s="145"/>
      <c r="J304" s="145"/>
      <c r="K304" s="158">
        <f t="shared" si="51"/>
        <v>16.6</v>
      </c>
      <c r="L304" s="145"/>
      <c r="M304" s="158">
        <f>M305</f>
        <v>16.6</v>
      </c>
      <c r="N304" s="145"/>
      <c r="O304" s="145"/>
      <c r="P304" s="145">
        <f t="shared" si="44"/>
        <v>100</v>
      </c>
      <c r="Q304" s="145"/>
      <c r="R304" s="145">
        <f t="shared" si="45"/>
        <v>100</v>
      </c>
      <c r="S304" s="145"/>
      <c r="T304" s="145"/>
      <c r="U304" s="145">
        <f t="shared" si="46"/>
        <v>0</v>
      </c>
      <c r="V304" s="145">
        <f t="shared" si="47"/>
        <v>0</v>
      </c>
      <c r="W304" s="145">
        <f t="shared" si="48"/>
        <v>0</v>
      </c>
      <c r="X304" s="145">
        <f t="shared" si="49"/>
        <v>0</v>
      </c>
      <c r="Y304" s="145">
        <f t="shared" si="50"/>
        <v>0</v>
      </c>
    </row>
    <row r="305" spans="2:25" ht="12.75">
      <c r="B305" s="153" t="s">
        <v>332</v>
      </c>
      <c r="C305" s="87" t="s">
        <v>400</v>
      </c>
      <c r="D305" s="152" t="s">
        <v>20</v>
      </c>
      <c r="E305" s="258" t="s">
        <v>331</v>
      </c>
      <c r="F305" s="158">
        <f t="shared" si="43"/>
        <v>16.6</v>
      </c>
      <c r="G305" s="158"/>
      <c r="H305" s="158">
        <v>16.6</v>
      </c>
      <c r="I305" s="145"/>
      <c r="J305" s="145"/>
      <c r="K305" s="158">
        <f t="shared" si="51"/>
        <v>16.6</v>
      </c>
      <c r="L305" s="145"/>
      <c r="M305" s="158">
        <v>16.6</v>
      </c>
      <c r="N305" s="145"/>
      <c r="O305" s="145"/>
      <c r="P305" s="145">
        <f t="shared" si="44"/>
        <v>100</v>
      </c>
      <c r="Q305" s="145"/>
      <c r="R305" s="145">
        <f t="shared" si="45"/>
        <v>100</v>
      </c>
      <c r="S305" s="145"/>
      <c r="T305" s="145"/>
      <c r="U305" s="145">
        <f t="shared" si="46"/>
        <v>0</v>
      </c>
      <c r="V305" s="145">
        <f t="shared" si="47"/>
        <v>0</v>
      </c>
      <c r="W305" s="145">
        <f t="shared" si="48"/>
        <v>0</v>
      </c>
      <c r="X305" s="145">
        <f t="shared" si="49"/>
        <v>0</v>
      </c>
      <c r="Y305" s="145">
        <f t="shared" si="50"/>
        <v>0</v>
      </c>
    </row>
    <row r="306" spans="2:25" ht="25.5">
      <c r="B306" s="159" t="s">
        <v>467</v>
      </c>
      <c r="C306" s="87" t="s">
        <v>400</v>
      </c>
      <c r="D306" s="152" t="s">
        <v>381</v>
      </c>
      <c r="E306" s="258"/>
      <c r="F306" s="158">
        <f t="shared" si="43"/>
        <v>47.4</v>
      </c>
      <c r="G306" s="158"/>
      <c r="H306" s="158">
        <f>H307</f>
        <v>47.4</v>
      </c>
      <c r="I306" s="145"/>
      <c r="J306" s="145"/>
      <c r="K306" s="158">
        <f t="shared" si="51"/>
        <v>47.4</v>
      </c>
      <c r="L306" s="145"/>
      <c r="M306" s="158">
        <f>M307</f>
        <v>47.4</v>
      </c>
      <c r="N306" s="145"/>
      <c r="O306" s="145"/>
      <c r="P306" s="145">
        <f t="shared" si="44"/>
        <v>100</v>
      </c>
      <c r="Q306" s="145"/>
      <c r="R306" s="145">
        <f t="shared" si="45"/>
        <v>100</v>
      </c>
      <c r="S306" s="145"/>
      <c r="T306" s="145"/>
      <c r="U306" s="145">
        <f t="shared" si="46"/>
        <v>0</v>
      </c>
      <c r="V306" s="145">
        <f t="shared" si="47"/>
        <v>0</v>
      </c>
      <c r="W306" s="145">
        <f t="shared" si="48"/>
        <v>0</v>
      </c>
      <c r="X306" s="145">
        <f t="shared" si="49"/>
        <v>0</v>
      </c>
      <c r="Y306" s="145">
        <f t="shared" si="50"/>
        <v>0</v>
      </c>
    </row>
    <row r="307" spans="2:25" ht="12.75">
      <c r="B307" s="153" t="s">
        <v>332</v>
      </c>
      <c r="C307" s="87" t="s">
        <v>400</v>
      </c>
      <c r="D307" s="152" t="s">
        <v>381</v>
      </c>
      <c r="E307" s="258" t="s">
        <v>331</v>
      </c>
      <c r="F307" s="158">
        <f t="shared" si="43"/>
        <v>47.4</v>
      </c>
      <c r="G307" s="158"/>
      <c r="H307" s="158">
        <v>47.4</v>
      </c>
      <c r="I307" s="145"/>
      <c r="J307" s="145"/>
      <c r="K307" s="158">
        <f t="shared" si="51"/>
        <v>47.4</v>
      </c>
      <c r="L307" s="145"/>
      <c r="M307" s="158">
        <v>47.4</v>
      </c>
      <c r="N307" s="145"/>
      <c r="O307" s="145"/>
      <c r="P307" s="145">
        <f t="shared" si="44"/>
        <v>100</v>
      </c>
      <c r="Q307" s="145"/>
      <c r="R307" s="145">
        <f t="shared" si="45"/>
        <v>100</v>
      </c>
      <c r="S307" s="145"/>
      <c r="T307" s="145"/>
      <c r="U307" s="145">
        <f t="shared" si="46"/>
        <v>0</v>
      </c>
      <c r="V307" s="145">
        <f t="shared" si="47"/>
        <v>0</v>
      </c>
      <c r="W307" s="145">
        <f t="shared" si="48"/>
        <v>0</v>
      </c>
      <c r="X307" s="145">
        <f t="shared" si="49"/>
        <v>0</v>
      </c>
      <c r="Y307" s="145">
        <f t="shared" si="50"/>
        <v>0</v>
      </c>
    </row>
    <row r="308" spans="2:25" ht="38.25">
      <c r="B308" s="153" t="s">
        <v>140</v>
      </c>
      <c r="C308" s="87" t="s">
        <v>400</v>
      </c>
      <c r="D308" s="152" t="s">
        <v>141</v>
      </c>
      <c r="E308" s="258"/>
      <c r="F308" s="158">
        <f t="shared" si="43"/>
        <v>29</v>
      </c>
      <c r="G308" s="158"/>
      <c r="H308" s="158">
        <f>H309</f>
        <v>29</v>
      </c>
      <c r="I308" s="145"/>
      <c r="J308" s="145"/>
      <c r="K308" s="158">
        <f t="shared" si="51"/>
        <v>29</v>
      </c>
      <c r="L308" s="145"/>
      <c r="M308" s="158">
        <f>M309</f>
        <v>29</v>
      </c>
      <c r="N308" s="145"/>
      <c r="O308" s="145"/>
      <c r="P308" s="145">
        <f t="shared" si="44"/>
        <v>100</v>
      </c>
      <c r="Q308" s="145"/>
      <c r="R308" s="145">
        <f t="shared" si="45"/>
        <v>100</v>
      </c>
      <c r="S308" s="145"/>
      <c r="T308" s="145"/>
      <c r="U308" s="145">
        <f t="shared" si="46"/>
        <v>0</v>
      </c>
      <c r="V308" s="145">
        <f t="shared" si="47"/>
        <v>0</v>
      </c>
      <c r="W308" s="145">
        <f t="shared" si="48"/>
        <v>0</v>
      </c>
      <c r="X308" s="145">
        <f t="shared" si="49"/>
        <v>0</v>
      </c>
      <c r="Y308" s="145">
        <f t="shared" si="50"/>
        <v>0</v>
      </c>
    </row>
    <row r="309" spans="2:25" ht="12.75">
      <c r="B309" s="153" t="s">
        <v>332</v>
      </c>
      <c r="C309" s="87" t="s">
        <v>400</v>
      </c>
      <c r="D309" s="152" t="s">
        <v>141</v>
      </c>
      <c r="E309" s="258" t="s">
        <v>331</v>
      </c>
      <c r="F309" s="158">
        <f t="shared" si="43"/>
        <v>29</v>
      </c>
      <c r="G309" s="158"/>
      <c r="H309" s="158">
        <v>29</v>
      </c>
      <c r="I309" s="145"/>
      <c r="J309" s="145"/>
      <c r="K309" s="158">
        <f t="shared" si="51"/>
        <v>29</v>
      </c>
      <c r="L309" s="145"/>
      <c r="M309" s="158">
        <v>29</v>
      </c>
      <c r="N309" s="145"/>
      <c r="O309" s="145"/>
      <c r="P309" s="145">
        <f t="shared" si="44"/>
        <v>100</v>
      </c>
      <c r="Q309" s="145"/>
      <c r="R309" s="145">
        <f t="shared" si="45"/>
        <v>100</v>
      </c>
      <c r="S309" s="145"/>
      <c r="T309" s="145"/>
      <c r="U309" s="145">
        <f t="shared" si="46"/>
        <v>0</v>
      </c>
      <c r="V309" s="145">
        <f t="shared" si="47"/>
        <v>0</v>
      </c>
      <c r="W309" s="145">
        <f t="shared" si="48"/>
        <v>0</v>
      </c>
      <c r="X309" s="145">
        <f t="shared" si="49"/>
        <v>0</v>
      </c>
      <c r="Y309" s="145">
        <f t="shared" si="50"/>
        <v>0</v>
      </c>
    </row>
    <row r="310" spans="2:25" ht="114.75">
      <c r="B310" s="305" t="s">
        <v>239</v>
      </c>
      <c r="C310" s="150" t="s">
        <v>229</v>
      </c>
      <c r="D310" s="152"/>
      <c r="E310" s="258"/>
      <c r="F310" s="158">
        <f t="shared" si="43"/>
        <v>2184.6</v>
      </c>
      <c r="G310" s="158"/>
      <c r="H310" s="158">
        <f>H311</f>
        <v>2184.6</v>
      </c>
      <c r="I310" s="158"/>
      <c r="J310" s="145"/>
      <c r="K310" s="158">
        <f t="shared" si="51"/>
        <v>2184.6</v>
      </c>
      <c r="L310" s="145"/>
      <c r="M310" s="158">
        <f>M311</f>
        <v>2184.6</v>
      </c>
      <c r="N310" s="158"/>
      <c r="O310" s="145"/>
      <c r="P310" s="145">
        <f t="shared" si="44"/>
        <v>100</v>
      </c>
      <c r="Q310" s="145"/>
      <c r="R310" s="145">
        <f t="shared" si="45"/>
        <v>100</v>
      </c>
      <c r="S310" s="145"/>
      <c r="T310" s="145"/>
      <c r="U310" s="145">
        <f t="shared" si="46"/>
        <v>0</v>
      </c>
      <c r="V310" s="145">
        <f t="shared" si="47"/>
        <v>0</v>
      </c>
      <c r="W310" s="145">
        <f t="shared" si="48"/>
        <v>0</v>
      </c>
      <c r="X310" s="145">
        <f t="shared" si="49"/>
        <v>0</v>
      </c>
      <c r="Y310" s="145">
        <f t="shared" si="50"/>
        <v>0</v>
      </c>
    </row>
    <row r="311" spans="2:25" ht="38.25">
      <c r="B311" s="153" t="s">
        <v>140</v>
      </c>
      <c r="C311" s="150" t="s">
        <v>229</v>
      </c>
      <c r="D311" s="152" t="s">
        <v>141</v>
      </c>
      <c r="E311" s="258"/>
      <c r="F311" s="158">
        <f t="shared" si="43"/>
        <v>2184.6</v>
      </c>
      <c r="G311" s="158"/>
      <c r="H311" s="158">
        <f>H312</f>
        <v>2184.6</v>
      </c>
      <c r="I311" s="158"/>
      <c r="J311" s="145"/>
      <c r="K311" s="158">
        <f t="shared" si="51"/>
        <v>2184.6</v>
      </c>
      <c r="L311" s="145"/>
      <c r="M311" s="158">
        <f>M312</f>
        <v>2184.6</v>
      </c>
      <c r="N311" s="158"/>
      <c r="O311" s="145"/>
      <c r="P311" s="145">
        <f t="shared" si="44"/>
        <v>100</v>
      </c>
      <c r="Q311" s="145"/>
      <c r="R311" s="145">
        <f t="shared" si="45"/>
        <v>100</v>
      </c>
      <c r="S311" s="145"/>
      <c r="T311" s="145"/>
      <c r="U311" s="145">
        <f t="shared" si="46"/>
        <v>0</v>
      </c>
      <c r="V311" s="145">
        <f t="shared" si="47"/>
        <v>0</v>
      </c>
      <c r="W311" s="145">
        <f t="shared" si="48"/>
        <v>0</v>
      </c>
      <c r="X311" s="145">
        <f t="shared" si="49"/>
        <v>0</v>
      </c>
      <c r="Y311" s="145">
        <f t="shared" si="50"/>
        <v>0</v>
      </c>
    </row>
    <row r="312" spans="2:25" ht="12.75">
      <c r="B312" s="153" t="s">
        <v>359</v>
      </c>
      <c r="C312" s="150" t="s">
        <v>229</v>
      </c>
      <c r="D312" s="152" t="s">
        <v>141</v>
      </c>
      <c r="E312" s="258" t="s">
        <v>286</v>
      </c>
      <c r="F312" s="158">
        <f t="shared" si="43"/>
        <v>2184.6</v>
      </c>
      <c r="G312" s="158"/>
      <c r="H312" s="158">
        <v>2184.6</v>
      </c>
      <c r="I312" s="158"/>
      <c r="J312" s="145"/>
      <c r="K312" s="158">
        <f t="shared" si="51"/>
        <v>2184.6</v>
      </c>
      <c r="L312" s="145"/>
      <c r="M312" s="158">
        <v>2184.6</v>
      </c>
      <c r="N312" s="158"/>
      <c r="O312" s="145"/>
      <c r="P312" s="145">
        <f t="shared" si="44"/>
        <v>100</v>
      </c>
      <c r="Q312" s="145"/>
      <c r="R312" s="145">
        <f t="shared" si="45"/>
        <v>100</v>
      </c>
      <c r="S312" s="145"/>
      <c r="T312" s="145"/>
      <c r="U312" s="145">
        <f t="shared" si="46"/>
        <v>0</v>
      </c>
      <c r="V312" s="145">
        <f t="shared" si="47"/>
        <v>0</v>
      </c>
      <c r="W312" s="145">
        <f t="shared" si="48"/>
        <v>0</v>
      </c>
      <c r="X312" s="145">
        <f t="shared" si="49"/>
        <v>0</v>
      </c>
      <c r="Y312" s="145">
        <f t="shared" si="50"/>
        <v>0</v>
      </c>
    </row>
    <row r="313" spans="2:25" ht="229.5">
      <c r="B313" s="311" t="s">
        <v>143</v>
      </c>
      <c r="C313" s="150" t="s">
        <v>142</v>
      </c>
      <c r="D313" s="152"/>
      <c r="E313" s="258"/>
      <c r="F313" s="158">
        <f t="shared" si="43"/>
        <v>78.8</v>
      </c>
      <c r="G313" s="158"/>
      <c r="H313" s="158"/>
      <c r="I313" s="158">
        <f>I314</f>
        <v>78.8</v>
      </c>
      <c r="J313" s="145"/>
      <c r="K313" s="158">
        <f t="shared" si="51"/>
        <v>78.8</v>
      </c>
      <c r="L313" s="145"/>
      <c r="M313" s="158"/>
      <c r="N313" s="158">
        <f>N314</f>
        <v>78.8</v>
      </c>
      <c r="O313" s="145"/>
      <c r="P313" s="145">
        <f t="shared" si="44"/>
        <v>100</v>
      </c>
      <c r="Q313" s="145"/>
      <c r="R313" s="145"/>
      <c r="S313" s="145">
        <f>N313/I313*100</f>
        <v>100</v>
      </c>
      <c r="T313" s="145"/>
      <c r="U313" s="145">
        <f t="shared" si="46"/>
        <v>0</v>
      </c>
      <c r="V313" s="145">
        <f t="shared" si="47"/>
        <v>0</v>
      </c>
      <c r="W313" s="145">
        <f t="shared" si="48"/>
        <v>0</v>
      </c>
      <c r="X313" s="145">
        <f t="shared" si="49"/>
        <v>0</v>
      </c>
      <c r="Y313" s="145">
        <f t="shared" si="50"/>
        <v>0</v>
      </c>
    </row>
    <row r="314" spans="2:25" ht="38.25">
      <c r="B314" s="153" t="s">
        <v>140</v>
      </c>
      <c r="C314" s="150" t="s">
        <v>142</v>
      </c>
      <c r="D314" s="152" t="s">
        <v>141</v>
      </c>
      <c r="E314" s="258"/>
      <c r="F314" s="158">
        <f t="shared" si="43"/>
        <v>78.8</v>
      </c>
      <c r="G314" s="158"/>
      <c r="H314" s="158"/>
      <c r="I314" s="158">
        <f>I315</f>
        <v>78.8</v>
      </c>
      <c r="J314" s="145"/>
      <c r="K314" s="158">
        <f t="shared" si="51"/>
        <v>78.8</v>
      </c>
      <c r="L314" s="145"/>
      <c r="M314" s="158"/>
      <c r="N314" s="158">
        <f>N315</f>
        <v>78.8</v>
      </c>
      <c r="O314" s="145"/>
      <c r="P314" s="145">
        <f t="shared" si="44"/>
        <v>100</v>
      </c>
      <c r="Q314" s="145"/>
      <c r="R314" s="145"/>
      <c r="S314" s="145">
        <f>N314/I314*100</f>
        <v>100</v>
      </c>
      <c r="T314" s="145"/>
      <c r="U314" s="145">
        <f t="shared" si="46"/>
        <v>0</v>
      </c>
      <c r="V314" s="145">
        <f t="shared" si="47"/>
        <v>0</v>
      </c>
      <c r="W314" s="145">
        <f t="shared" si="48"/>
        <v>0</v>
      </c>
      <c r="X314" s="145">
        <f t="shared" si="49"/>
        <v>0</v>
      </c>
      <c r="Y314" s="145">
        <f t="shared" si="50"/>
        <v>0</v>
      </c>
    </row>
    <row r="315" spans="2:25" ht="12.75">
      <c r="B315" s="153" t="s">
        <v>359</v>
      </c>
      <c r="C315" s="150" t="s">
        <v>142</v>
      </c>
      <c r="D315" s="152" t="s">
        <v>141</v>
      </c>
      <c r="E315" s="258" t="s">
        <v>286</v>
      </c>
      <c r="F315" s="158">
        <f t="shared" si="43"/>
        <v>78.8</v>
      </c>
      <c r="G315" s="158"/>
      <c r="H315" s="158"/>
      <c r="I315" s="158">
        <v>78.8</v>
      </c>
      <c r="J315" s="145"/>
      <c r="K315" s="158">
        <f t="shared" si="51"/>
        <v>78.8</v>
      </c>
      <c r="L315" s="145"/>
      <c r="M315" s="158"/>
      <c r="N315" s="158">
        <v>78.8</v>
      </c>
      <c r="O315" s="145"/>
      <c r="P315" s="145">
        <f t="shared" si="44"/>
        <v>100</v>
      </c>
      <c r="Q315" s="145"/>
      <c r="R315" s="145"/>
      <c r="S315" s="145">
        <f>N315/I315*100</f>
        <v>100</v>
      </c>
      <c r="T315" s="145"/>
      <c r="U315" s="145">
        <f t="shared" si="46"/>
        <v>0</v>
      </c>
      <c r="V315" s="145">
        <f t="shared" si="47"/>
        <v>0</v>
      </c>
      <c r="W315" s="145">
        <f t="shared" si="48"/>
        <v>0</v>
      </c>
      <c r="X315" s="145">
        <f t="shared" si="49"/>
        <v>0</v>
      </c>
      <c r="Y315" s="145">
        <f t="shared" si="50"/>
        <v>0</v>
      </c>
    </row>
    <row r="316" spans="2:25" ht="102">
      <c r="B316" s="309" t="s">
        <v>226</v>
      </c>
      <c r="C316" s="46" t="s">
        <v>513</v>
      </c>
      <c r="D316" s="40"/>
      <c r="E316" s="256"/>
      <c r="F316" s="145">
        <f t="shared" si="43"/>
        <v>2546.1</v>
      </c>
      <c r="G316" s="145"/>
      <c r="H316" s="145">
        <f>H317</f>
        <v>2546.1</v>
      </c>
      <c r="I316" s="145"/>
      <c r="J316" s="145"/>
      <c r="K316" s="145">
        <f t="shared" si="51"/>
        <v>2546.1</v>
      </c>
      <c r="L316" s="145"/>
      <c r="M316" s="145">
        <f>M317</f>
        <v>2546.1</v>
      </c>
      <c r="N316" s="145"/>
      <c r="O316" s="145"/>
      <c r="P316" s="145">
        <f t="shared" si="44"/>
        <v>100</v>
      </c>
      <c r="Q316" s="145"/>
      <c r="R316" s="145">
        <f t="shared" si="45"/>
        <v>100</v>
      </c>
      <c r="S316" s="145"/>
      <c r="T316" s="145"/>
      <c r="U316" s="145">
        <f t="shared" si="46"/>
        <v>0</v>
      </c>
      <c r="V316" s="145">
        <f t="shared" si="47"/>
        <v>0</v>
      </c>
      <c r="W316" s="145">
        <f t="shared" si="48"/>
        <v>0</v>
      </c>
      <c r="X316" s="145">
        <f t="shared" si="49"/>
        <v>0</v>
      </c>
      <c r="Y316" s="145">
        <f t="shared" si="50"/>
        <v>0</v>
      </c>
    </row>
    <row r="317" spans="2:25" ht="38.25">
      <c r="B317" s="31" t="s">
        <v>140</v>
      </c>
      <c r="C317" s="46" t="s">
        <v>513</v>
      </c>
      <c r="D317" s="40" t="s">
        <v>141</v>
      </c>
      <c r="E317" s="256"/>
      <c r="F317" s="145">
        <f t="shared" si="43"/>
        <v>2546.1</v>
      </c>
      <c r="G317" s="145"/>
      <c r="H317" s="145">
        <f>H318</f>
        <v>2546.1</v>
      </c>
      <c r="I317" s="145"/>
      <c r="J317" s="145"/>
      <c r="K317" s="145">
        <f t="shared" si="51"/>
        <v>2546.1</v>
      </c>
      <c r="L317" s="145"/>
      <c r="M317" s="145">
        <f>M318</f>
        <v>2546.1</v>
      </c>
      <c r="N317" s="145"/>
      <c r="O317" s="145"/>
      <c r="P317" s="145">
        <f t="shared" si="44"/>
        <v>100</v>
      </c>
      <c r="Q317" s="145"/>
      <c r="R317" s="145">
        <f t="shared" si="45"/>
        <v>100</v>
      </c>
      <c r="S317" s="145"/>
      <c r="T317" s="145"/>
      <c r="U317" s="145">
        <f t="shared" si="46"/>
        <v>0</v>
      </c>
      <c r="V317" s="145">
        <f t="shared" si="47"/>
        <v>0</v>
      </c>
      <c r="W317" s="145">
        <f t="shared" si="48"/>
        <v>0</v>
      </c>
      <c r="X317" s="145">
        <f t="shared" si="49"/>
        <v>0</v>
      </c>
      <c r="Y317" s="145">
        <f t="shared" si="50"/>
        <v>0</v>
      </c>
    </row>
    <row r="318" spans="2:25" ht="12.75">
      <c r="B318" s="31" t="s">
        <v>359</v>
      </c>
      <c r="C318" s="46" t="s">
        <v>513</v>
      </c>
      <c r="D318" s="40" t="s">
        <v>141</v>
      </c>
      <c r="E318" s="256" t="s">
        <v>286</v>
      </c>
      <c r="F318" s="145">
        <f t="shared" si="43"/>
        <v>2546.1</v>
      </c>
      <c r="G318" s="145"/>
      <c r="H318" s="145">
        <v>2546.1</v>
      </c>
      <c r="I318" s="145"/>
      <c r="J318" s="145"/>
      <c r="K318" s="145">
        <f t="shared" si="51"/>
        <v>2546.1</v>
      </c>
      <c r="L318" s="145"/>
      <c r="M318" s="145">
        <v>2546.1</v>
      </c>
      <c r="N318" s="145"/>
      <c r="O318" s="145"/>
      <c r="P318" s="145">
        <f t="shared" si="44"/>
        <v>100</v>
      </c>
      <c r="Q318" s="145"/>
      <c r="R318" s="145">
        <f t="shared" si="45"/>
        <v>100</v>
      </c>
      <c r="S318" s="145"/>
      <c r="T318" s="145"/>
      <c r="U318" s="145">
        <f t="shared" si="46"/>
        <v>0</v>
      </c>
      <c r="V318" s="145">
        <f t="shared" si="47"/>
        <v>0</v>
      </c>
      <c r="W318" s="145">
        <f t="shared" si="48"/>
        <v>0</v>
      </c>
      <c r="X318" s="145">
        <f t="shared" si="49"/>
        <v>0</v>
      </c>
      <c r="Y318" s="145">
        <f t="shared" si="50"/>
        <v>0</v>
      </c>
    </row>
    <row r="319" spans="2:25" ht="127.5">
      <c r="B319" s="309" t="s">
        <v>227</v>
      </c>
      <c r="C319" s="46" t="s">
        <v>514</v>
      </c>
      <c r="D319" s="40"/>
      <c r="E319" s="256"/>
      <c r="F319" s="145">
        <f t="shared" si="43"/>
        <v>1342.4</v>
      </c>
      <c r="G319" s="145"/>
      <c r="H319" s="145">
        <f>H320</f>
        <v>1342.4</v>
      </c>
      <c r="I319" s="145"/>
      <c r="J319" s="145"/>
      <c r="K319" s="145">
        <f t="shared" si="51"/>
        <v>1342.4</v>
      </c>
      <c r="L319" s="145"/>
      <c r="M319" s="145">
        <f>M320</f>
        <v>1342.4</v>
      </c>
      <c r="N319" s="145"/>
      <c r="O319" s="145"/>
      <c r="P319" s="145">
        <f t="shared" si="44"/>
        <v>100</v>
      </c>
      <c r="Q319" s="145"/>
      <c r="R319" s="145">
        <f t="shared" si="45"/>
        <v>100</v>
      </c>
      <c r="S319" s="145"/>
      <c r="T319" s="145"/>
      <c r="U319" s="145">
        <f t="shared" si="46"/>
        <v>0</v>
      </c>
      <c r="V319" s="145">
        <f t="shared" si="47"/>
        <v>0</v>
      </c>
      <c r="W319" s="145">
        <f t="shared" si="48"/>
        <v>0</v>
      </c>
      <c r="X319" s="145">
        <f t="shared" si="49"/>
        <v>0</v>
      </c>
      <c r="Y319" s="145">
        <f t="shared" si="50"/>
        <v>0</v>
      </c>
    </row>
    <row r="320" spans="2:25" ht="38.25">
      <c r="B320" s="31" t="s">
        <v>140</v>
      </c>
      <c r="C320" s="46" t="s">
        <v>514</v>
      </c>
      <c r="D320" s="40" t="s">
        <v>141</v>
      </c>
      <c r="E320" s="256"/>
      <c r="F320" s="145">
        <f t="shared" si="43"/>
        <v>1342.4</v>
      </c>
      <c r="G320" s="145"/>
      <c r="H320" s="145">
        <f>H321</f>
        <v>1342.4</v>
      </c>
      <c r="I320" s="145"/>
      <c r="J320" s="145"/>
      <c r="K320" s="145">
        <f t="shared" si="51"/>
        <v>1342.4</v>
      </c>
      <c r="L320" s="145"/>
      <c r="M320" s="145">
        <f>M321</f>
        <v>1342.4</v>
      </c>
      <c r="N320" s="145"/>
      <c r="O320" s="145"/>
      <c r="P320" s="145">
        <f t="shared" si="44"/>
        <v>100</v>
      </c>
      <c r="Q320" s="145"/>
      <c r="R320" s="145">
        <f t="shared" si="45"/>
        <v>100</v>
      </c>
      <c r="S320" s="145"/>
      <c r="T320" s="145"/>
      <c r="U320" s="145">
        <f t="shared" si="46"/>
        <v>0</v>
      </c>
      <c r="V320" s="145">
        <f t="shared" si="47"/>
        <v>0</v>
      </c>
      <c r="W320" s="145">
        <f t="shared" si="48"/>
        <v>0</v>
      </c>
      <c r="X320" s="145">
        <f t="shared" si="49"/>
        <v>0</v>
      </c>
      <c r="Y320" s="145">
        <f t="shared" si="50"/>
        <v>0</v>
      </c>
    </row>
    <row r="321" spans="2:25" ht="12.75">
      <c r="B321" s="31" t="s">
        <v>359</v>
      </c>
      <c r="C321" s="46" t="s">
        <v>514</v>
      </c>
      <c r="D321" s="40" t="s">
        <v>141</v>
      </c>
      <c r="E321" s="256" t="s">
        <v>286</v>
      </c>
      <c r="F321" s="145">
        <f t="shared" si="43"/>
        <v>1342.4</v>
      </c>
      <c r="G321" s="145"/>
      <c r="H321" s="145">
        <v>1342.4</v>
      </c>
      <c r="I321" s="145"/>
      <c r="J321" s="145"/>
      <c r="K321" s="145">
        <f t="shared" si="51"/>
        <v>1342.4</v>
      </c>
      <c r="L321" s="145"/>
      <c r="M321" s="145">
        <v>1342.4</v>
      </c>
      <c r="N321" s="145"/>
      <c r="O321" s="145"/>
      <c r="P321" s="145">
        <f t="shared" si="44"/>
        <v>100</v>
      </c>
      <c r="Q321" s="145"/>
      <c r="R321" s="145">
        <f t="shared" si="45"/>
        <v>100</v>
      </c>
      <c r="S321" s="145"/>
      <c r="T321" s="145"/>
      <c r="U321" s="145">
        <f t="shared" si="46"/>
        <v>0</v>
      </c>
      <c r="V321" s="145">
        <f t="shared" si="47"/>
        <v>0</v>
      </c>
      <c r="W321" s="145">
        <f t="shared" si="48"/>
        <v>0</v>
      </c>
      <c r="X321" s="145">
        <f t="shared" si="49"/>
        <v>0</v>
      </c>
      <c r="Y321" s="145">
        <f t="shared" si="50"/>
        <v>0</v>
      </c>
    </row>
    <row r="322" spans="2:25" ht="216.75">
      <c r="B322" s="309" t="s">
        <v>403</v>
      </c>
      <c r="C322" s="46" t="s">
        <v>228</v>
      </c>
      <c r="D322" s="40"/>
      <c r="E322" s="256"/>
      <c r="F322" s="145">
        <f t="shared" si="43"/>
        <v>14242.8</v>
      </c>
      <c r="G322" s="145"/>
      <c r="H322" s="145"/>
      <c r="I322" s="145">
        <f>I323</f>
        <v>14242.8</v>
      </c>
      <c r="J322" s="145"/>
      <c r="K322" s="145">
        <f t="shared" si="51"/>
        <v>14242.8</v>
      </c>
      <c r="L322" s="145"/>
      <c r="M322" s="145"/>
      <c r="N322" s="145">
        <f>N323</f>
        <v>14242.8</v>
      </c>
      <c r="O322" s="145"/>
      <c r="P322" s="145">
        <f t="shared" si="44"/>
        <v>100</v>
      </c>
      <c r="Q322" s="145"/>
      <c r="R322" s="145"/>
      <c r="S322" s="145">
        <f>N322/I322*100</f>
        <v>100</v>
      </c>
      <c r="T322" s="145"/>
      <c r="U322" s="145">
        <f t="shared" si="46"/>
        <v>0</v>
      </c>
      <c r="V322" s="145">
        <f t="shared" si="47"/>
        <v>0</v>
      </c>
      <c r="W322" s="145">
        <f t="shared" si="48"/>
        <v>0</v>
      </c>
      <c r="X322" s="145">
        <f t="shared" si="49"/>
        <v>0</v>
      </c>
      <c r="Y322" s="145">
        <f t="shared" si="50"/>
        <v>0</v>
      </c>
    </row>
    <row r="323" spans="2:25" ht="38.25">
      <c r="B323" s="31" t="s">
        <v>140</v>
      </c>
      <c r="C323" s="46" t="s">
        <v>228</v>
      </c>
      <c r="D323" s="40" t="s">
        <v>141</v>
      </c>
      <c r="E323" s="256"/>
      <c r="F323" s="145">
        <f t="shared" si="43"/>
        <v>14242.8</v>
      </c>
      <c r="G323" s="145"/>
      <c r="H323" s="145"/>
      <c r="I323" s="145">
        <f>I324</f>
        <v>14242.8</v>
      </c>
      <c r="J323" s="145"/>
      <c r="K323" s="145">
        <f t="shared" si="51"/>
        <v>14242.8</v>
      </c>
      <c r="L323" s="145"/>
      <c r="M323" s="145"/>
      <c r="N323" s="145">
        <f>N324</f>
        <v>14242.8</v>
      </c>
      <c r="O323" s="145"/>
      <c r="P323" s="145">
        <f t="shared" si="44"/>
        <v>100</v>
      </c>
      <c r="Q323" s="145"/>
      <c r="R323" s="145"/>
      <c r="S323" s="145">
        <f>N323/I323*100</f>
        <v>100</v>
      </c>
      <c r="T323" s="145"/>
      <c r="U323" s="145">
        <f t="shared" si="46"/>
        <v>0</v>
      </c>
      <c r="V323" s="145">
        <f t="shared" si="47"/>
        <v>0</v>
      </c>
      <c r="W323" s="145">
        <f t="shared" si="48"/>
        <v>0</v>
      </c>
      <c r="X323" s="145">
        <f t="shared" si="49"/>
        <v>0</v>
      </c>
      <c r="Y323" s="145">
        <f t="shared" si="50"/>
        <v>0</v>
      </c>
    </row>
    <row r="324" spans="2:25" ht="12.75">
      <c r="B324" s="31" t="s">
        <v>359</v>
      </c>
      <c r="C324" s="46" t="s">
        <v>228</v>
      </c>
      <c r="D324" s="40" t="s">
        <v>141</v>
      </c>
      <c r="E324" s="256" t="s">
        <v>286</v>
      </c>
      <c r="F324" s="145">
        <f aca="true" t="shared" si="52" ref="F324:F374">H324+I324+J324+G324</f>
        <v>14242.8</v>
      </c>
      <c r="G324" s="145"/>
      <c r="H324" s="145"/>
      <c r="I324" s="145">
        <v>14242.8</v>
      </c>
      <c r="J324" s="145"/>
      <c r="K324" s="145">
        <f t="shared" si="51"/>
        <v>14242.8</v>
      </c>
      <c r="L324" s="145"/>
      <c r="M324" s="145"/>
      <c r="N324" s="145">
        <v>14242.8</v>
      </c>
      <c r="O324" s="145"/>
      <c r="P324" s="145">
        <f t="shared" si="44"/>
        <v>100</v>
      </c>
      <c r="Q324" s="145"/>
      <c r="R324" s="145"/>
      <c r="S324" s="145">
        <f>N324/I324*100</f>
        <v>100</v>
      </c>
      <c r="T324" s="145"/>
      <c r="U324" s="145">
        <f t="shared" si="46"/>
        <v>0</v>
      </c>
      <c r="V324" s="145">
        <f t="shared" si="47"/>
        <v>0</v>
      </c>
      <c r="W324" s="145">
        <f t="shared" si="48"/>
        <v>0</v>
      </c>
      <c r="X324" s="145">
        <f t="shared" si="49"/>
        <v>0</v>
      </c>
      <c r="Y324" s="145">
        <f t="shared" si="50"/>
        <v>0</v>
      </c>
    </row>
    <row r="325" spans="2:25" ht="102">
      <c r="B325" s="305" t="s">
        <v>240</v>
      </c>
      <c r="C325" s="150" t="s">
        <v>515</v>
      </c>
      <c r="D325" s="152"/>
      <c r="E325" s="258"/>
      <c r="F325" s="158">
        <f t="shared" si="52"/>
        <v>5211.1</v>
      </c>
      <c r="G325" s="158"/>
      <c r="H325" s="158">
        <f>H326</f>
        <v>5211.1</v>
      </c>
      <c r="I325" s="158"/>
      <c r="J325" s="158"/>
      <c r="K325" s="158">
        <f t="shared" si="51"/>
        <v>5211.1</v>
      </c>
      <c r="L325" s="145"/>
      <c r="M325" s="158">
        <f>M326</f>
        <v>5211.1</v>
      </c>
      <c r="N325" s="145"/>
      <c r="O325" s="158"/>
      <c r="P325" s="145">
        <f t="shared" si="44"/>
        <v>100</v>
      </c>
      <c r="Q325" s="145"/>
      <c r="R325" s="145">
        <f t="shared" si="45"/>
        <v>100</v>
      </c>
      <c r="S325" s="145"/>
      <c r="T325" s="145"/>
      <c r="U325" s="145">
        <f t="shared" si="46"/>
        <v>0</v>
      </c>
      <c r="V325" s="145">
        <f t="shared" si="47"/>
        <v>0</v>
      </c>
      <c r="W325" s="145">
        <f t="shared" si="48"/>
        <v>0</v>
      </c>
      <c r="X325" s="145">
        <f t="shared" si="49"/>
        <v>0</v>
      </c>
      <c r="Y325" s="145">
        <f t="shared" si="50"/>
        <v>0</v>
      </c>
    </row>
    <row r="326" spans="2:25" ht="38.25">
      <c r="B326" s="153" t="s">
        <v>140</v>
      </c>
      <c r="C326" s="150" t="s">
        <v>515</v>
      </c>
      <c r="D326" s="152" t="s">
        <v>141</v>
      </c>
      <c r="E326" s="258"/>
      <c r="F326" s="158">
        <f t="shared" si="52"/>
        <v>5211.1</v>
      </c>
      <c r="G326" s="158"/>
      <c r="H326" s="158">
        <f>H327</f>
        <v>5211.1</v>
      </c>
      <c r="I326" s="158"/>
      <c r="J326" s="158"/>
      <c r="K326" s="158">
        <f t="shared" si="51"/>
        <v>5211.1</v>
      </c>
      <c r="L326" s="145"/>
      <c r="M326" s="158">
        <f>M327</f>
        <v>5211.1</v>
      </c>
      <c r="N326" s="145"/>
      <c r="O326" s="158"/>
      <c r="P326" s="145">
        <f t="shared" si="44"/>
        <v>100</v>
      </c>
      <c r="Q326" s="145"/>
      <c r="R326" s="145">
        <f t="shared" si="45"/>
        <v>100</v>
      </c>
      <c r="S326" s="145"/>
      <c r="T326" s="145"/>
      <c r="U326" s="145">
        <f t="shared" si="46"/>
        <v>0</v>
      </c>
      <c r="V326" s="145">
        <f t="shared" si="47"/>
        <v>0</v>
      </c>
      <c r="W326" s="145">
        <f t="shared" si="48"/>
        <v>0</v>
      </c>
      <c r="X326" s="145">
        <f t="shared" si="49"/>
        <v>0</v>
      </c>
      <c r="Y326" s="145">
        <f t="shared" si="50"/>
        <v>0</v>
      </c>
    </row>
    <row r="327" spans="2:25" ht="12.75">
      <c r="B327" s="153" t="s">
        <v>359</v>
      </c>
      <c r="C327" s="150" t="s">
        <v>515</v>
      </c>
      <c r="D327" s="152" t="s">
        <v>141</v>
      </c>
      <c r="E327" s="258" t="s">
        <v>286</v>
      </c>
      <c r="F327" s="158">
        <f t="shared" si="52"/>
        <v>5211.1</v>
      </c>
      <c r="G327" s="158"/>
      <c r="H327" s="158">
        <v>5211.1</v>
      </c>
      <c r="I327" s="158"/>
      <c r="J327" s="158"/>
      <c r="K327" s="158">
        <f t="shared" si="51"/>
        <v>5211.1</v>
      </c>
      <c r="L327" s="145"/>
      <c r="M327" s="158">
        <v>5211.1</v>
      </c>
      <c r="N327" s="145"/>
      <c r="O327" s="158"/>
      <c r="P327" s="145">
        <f t="shared" si="44"/>
        <v>100</v>
      </c>
      <c r="Q327" s="145"/>
      <c r="R327" s="145">
        <f t="shared" si="45"/>
        <v>100</v>
      </c>
      <c r="S327" s="145"/>
      <c r="T327" s="145"/>
      <c r="U327" s="145">
        <f t="shared" si="46"/>
        <v>0</v>
      </c>
      <c r="V327" s="145">
        <f t="shared" si="47"/>
        <v>0</v>
      </c>
      <c r="W327" s="145">
        <f t="shared" si="48"/>
        <v>0</v>
      </c>
      <c r="X327" s="145">
        <f t="shared" si="49"/>
        <v>0</v>
      </c>
      <c r="Y327" s="145">
        <f t="shared" si="50"/>
        <v>0</v>
      </c>
    </row>
    <row r="328" spans="2:25" ht="102">
      <c r="B328" s="305" t="s">
        <v>241</v>
      </c>
      <c r="C328" s="150" t="s">
        <v>503</v>
      </c>
      <c r="D328" s="152"/>
      <c r="E328" s="258"/>
      <c r="F328" s="158">
        <f t="shared" si="52"/>
        <v>1810.9</v>
      </c>
      <c r="G328" s="158"/>
      <c r="H328" s="158"/>
      <c r="I328" s="158">
        <f>I329</f>
        <v>1810.9</v>
      </c>
      <c r="J328" s="145"/>
      <c r="K328" s="158">
        <f t="shared" si="51"/>
        <v>1810.9</v>
      </c>
      <c r="L328" s="145"/>
      <c r="M328" s="158"/>
      <c r="N328" s="145">
        <f>N329</f>
        <v>1810.9</v>
      </c>
      <c r="O328" s="145"/>
      <c r="P328" s="145">
        <f t="shared" si="44"/>
        <v>100</v>
      </c>
      <c r="Q328" s="145"/>
      <c r="R328" s="145"/>
      <c r="S328" s="145">
        <f aca="true" t="shared" si="53" ref="S328:S333">N328/I328*100</f>
        <v>100</v>
      </c>
      <c r="T328" s="145"/>
      <c r="U328" s="145">
        <f t="shared" si="46"/>
        <v>0</v>
      </c>
      <c r="V328" s="145">
        <f t="shared" si="47"/>
        <v>0</v>
      </c>
      <c r="W328" s="145">
        <f t="shared" si="48"/>
        <v>0</v>
      </c>
      <c r="X328" s="145">
        <f t="shared" si="49"/>
        <v>0</v>
      </c>
      <c r="Y328" s="145">
        <f t="shared" si="50"/>
        <v>0</v>
      </c>
    </row>
    <row r="329" spans="2:25" ht="38.25">
      <c r="B329" s="153" t="s">
        <v>140</v>
      </c>
      <c r="C329" s="150" t="s">
        <v>503</v>
      </c>
      <c r="D329" s="152" t="s">
        <v>141</v>
      </c>
      <c r="E329" s="258"/>
      <c r="F329" s="158">
        <f t="shared" si="52"/>
        <v>1810.9</v>
      </c>
      <c r="G329" s="158"/>
      <c r="H329" s="158"/>
      <c r="I329" s="158">
        <f>I330</f>
        <v>1810.9</v>
      </c>
      <c r="J329" s="145"/>
      <c r="K329" s="158">
        <f t="shared" si="51"/>
        <v>1810.9</v>
      </c>
      <c r="L329" s="145"/>
      <c r="M329" s="158"/>
      <c r="N329" s="145">
        <f>N330</f>
        <v>1810.9</v>
      </c>
      <c r="O329" s="145"/>
      <c r="P329" s="145">
        <f t="shared" si="44"/>
        <v>100</v>
      </c>
      <c r="Q329" s="145"/>
      <c r="R329" s="145"/>
      <c r="S329" s="145">
        <f t="shared" si="53"/>
        <v>100</v>
      </c>
      <c r="T329" s="145"/>
      <c r="U329" s="145">
        <f t="shared" si="46"/>
        <v>0</v>
      </c>
      <c r="V329" s="145">
        <f t="shared" si="47"/>
        <v>0</v>
      </c>
      <c r="W329" s="145">
        <f t="shared" si="48"/>
        <v>0</v>
      </c>
      <c r="X329" s="145">
        <f t="shared" si="49"/>
        <v>0</v>
      </c>
      <c r="Y329" s="145">
        <f t="shared" si="50"/>
        <v>0</v>
      </c>
    </row>
    <row r="330" spans="2:25" ht="12.75">
      <c r="B330" s="153" t="s">
        <v>360</v>
      </c>
      <c r="C330" s="150" t="s">
        <v>503</v>
      </c>
      <c r="D330" s="152" t="s">
        <v>141</v>
      </c>
      <c r="E330" s="258" t="s">
        <v>300</v>
      </c>
      <c r="F330" s="158">
        <f t="shared" si="52"/>
        <v>1810.9</v>
      </c>
      <c r="G330" s="158"/>
      <c r="H330" s="158"/>
      <c r="I330" s="158">
        <v>1810.9</v>
      </c>
      <c r="J330" s="145"/>
      <c r="K330" s="158">
        <f t="shared" si="51"/>
        <v>1810.9</v>
      </c>
      <c r="L330" s="145"/>
      <c r="M330" s="158"/>
      <c r="N330" s="145">
        <v>1810.9</v>
      </c>
      <c r="O330" s="145"/>
      <c r="P330" s="145">
        <f t="shared" si="44"/>
        <v>100</v>
      </c>
      <c r="Q330" s="145"/>
      <c r="R330" s="145"/>
      <c r="S330" s="145">
        <f t="shared" si="53"/>
        <v>100</v>
      </c>
      <c r="T330" s="145"/>
      <c r="U330" s="145">
        <f t="shared" si="46"/>
        <v>0</v>
      </c>
      <c r="V330" s="145">
        <f t="shared" si="47"/>
        <v>0</v>
      </c>
      <c r="W330" s="145">
        <f t="shared" si="48"/>
        <v>0</v>
      </c>
      <c r="X330" s="145">
        <f t="shared" si="49"/>
        <v>0</v>
      </c>
      <c r="Y330" s="145">
        <f t="shared" si="50"/>
        <v>0</v>
      </c>
    </row>
    <row r="331" spans="2:25" ht="229.5">
      <c r="B331" s="305" t="s">
        <v>643</v>
      </c>
      <c r="C331" s="150" t="s">
        <v>504</v>
      </c>
      <c r="D331" s="152"/>
      <c r="E331" s="258"/>
      <c r="F331" s="158">
        <f t="shared" si="52"/>
        <v>57101.9</v>
      </c>
      <c r="G331" s="158"/>
      <c r="H331" s="158"/>
      <c r="I331" s="158">
        <f>I332</f>
        <v>57101.9</v>
      </c>
      <c r="J331" s="145"/>
      <c r="K331" s="158">
        <f t="shared" si="51"/>
        <v>57101.9</v>
      </c>
      <c r="L331" s="145"/>
      <c r="M331" s="158"/>
      <c r="N331" s="145">
        <f>N332</f>
        <v>57101.9</v>
      </c>
      <c r="O331" s="145"/>
      <c r="P331" s="145">
        <f t="shared" si="44"/>
        <v>100</v>
      </c>
      <c r="Q331" s="145"/>
      <c r="R331" s="145"/>
      <c r="S331" s="145">
        <f t="shared" si="53"/>
        <v>100</v>
      </c>
      <c r="T331" s="145"/>
      <c r="U331" s="145">
        <f t="shared" si="46"/>
        <v>0</v>
      </c>
      <c r="V331" s="145">
        <f t="shared" si="47"/>
        <v>0</v>
      </c>
      <c r="W331" s="145">
        <f t="shared" si="48"/>
        <v>0</v>
      </c>
      <c r="X331" s="145">
        <f t="shared" si="49"/>
        <v>0</v>
      </c>
      <c r="Y331" s="145">
        <f t="shared" si="50"/>
        <v>0</v>
      </c>
    </row>
    <row r="332" spans="2:25" ht="38.25">
      <c r="B332" s="153" t="s">
        <v>140</v>
      </c>
      <c r="C332" s="150" t="s">
        <v>504</v>
      </c>
      <c r="D332" s="152" t="s">
        <v>141</v>
      </c>
      <c r="E332" s="258"/>
      <c r="F332" s="158">
        <f t="shared" si="52"/>
        <v>57101.9</v>
      </c>
      <c r="G332" s="158"/>
      <c r="H332" s="158"/>
      <c r="I332" s="158">
        <f>I333</f>
        <v>57101.9</v>
      </c>
      <c r="J332" s="145"/>
      <c r="K332" s="158">
        <f t="shared" si="51"/>
        <v>57101.9</v>
      </c>
      <c r="L332" s="145"/>
      <c r="M332" s="158"/>
      <c r="N332" s="145">
        <f>N333</f>
        <v>57101.9</v>
      </c>
      <c r="O332" s="145"/>
      <c r="P332" s="145">
        <f t="shared" si="44"/>
        <v>100</v>
      </c>
      <c r="Q332" s="145"/>
      <c r="R332" s="145"/>
      <c r="S332" s="145">
        <f t="shared" si="53"/>
        <v>100</v>
      </c>
      <c r="T332" s="145"/>
      <c r="U332" s="145">
        <f t="shared" si="46"/>
        <v>0</v>
      </c>
      <c r="V332" s="145">
        <f t="shared" si="47"/>
        <v>0</v>
      </c>
      <c r="W332" s="145">
        <f t="shared" si="48"/>
        <v>0</v>
      </c>
      <c r="X332" s="145">
        <f t="shared" si="49"/>
        <v>0</v>
      </c>
      <c r="Y332" s="145">
        <f t="shared" si="50"/>
        <v>0</v>
      </c>
    </row>
    <row r="333" spans="2:25" ht="12.75">
      <c r="B333" s="153" t="s">
        <v>360</v>
      </c>
      <c r="C333" s="150" t="s">
        <v>504</v>
      </c>
      <c r="D333" s="152" t="s">
        <v>141</v>
      </c>
      <c r="E333" s="258" t="s">
        <v>300</v>
      </c>
      <c r="F333" s="158">
        <f t="shared" si="52"/>
        <v>57101.9</v>
      </c>
      <c r="G333" s="158"/>
      <c r="H333" s="158"/>
      <c r="I333" s="158">
        <v>57101.9</v>
      </c>
      <c r="J333" s="145"/>
      <c r="K333" s="158">
        <f t="shared" si="51"/>
        <v>57101.9</v>
      </c>
      <c r="L333" s="145"/>
      <c r="M333" s="158"/>
      <c r="N333" s="145">
        <v>57101.9</v>
      </c>
      <c r="O333" s="145"/>
      <c r="P333" s="145">
        <f aca="true" t="shared" si="54" ref="P333:P386">K333/F333*100</f>
        <v>100</v>
      </c>
      <c r="Q333" s="145"/>
      <c r="R333" s="145"/>
      <c r="S333" s="145">
        <f t="shared" si="53"/>
        <v>100</v>
      </c>
      <c r="T333" s="145"/>
      <c r="U333" s="145">
        <f aca="true" t="shared" si="55" ref="U333:U386">F333-K333</f>
        <v>0</v>
      </c>
      <c r="V333" s="145">
        <f aca="true" t="shared" si="56" ref="V333:V386">G333-L333</f>
        <v>0</v>
      </c>
      <c r="W333" s="145">
        <f aca="true" t="shared" si="57" ref="W333:W386">H333-M333</f>
        <v>0</v>
      </c>
      <c r="X333" s="145">
        <f aca="true" t="shared" si="58" ref="X333:X386">I333-N333</f>
        <v>0</v>
      </c>
      <c r="Y333" s="145">
        <f aca="true" t="shared" si="59" ref="Y333:Y386">J333-O333</f>
        <v>0</v>
      </c>
    </row>
    <row r="334" spans="2:25" ht="102">
      <c r="B334" s="305" t="s">
        <v>644</v>
      </c>
      <c r="C334" s="150" t="s">
        <v>508</v>
      </c>
      <c r="D334" s="152"/>
      <c r="E334" s="258"/>
      <c r="F334" s="158">
        <f t="shared" si="52"/>
        <v>12971.7</v>
      </c>
      <c r="G334" s="158"/>
      <c r="H334" s="158">
        <f>H335+H337</f>
        <v>12971.7</v>
      </c>
      <c r="I334" s="158"/>
      <c r="J334" s="145"/>
      <c r="K334" s="158">
        <f t="shared" si="51"/>
        <v>12971.7</v>
      </c>
      <c r="L334" s="145"/>
      <c r="M334" s="158">
        <f>M335+M337</f>
        <v>12971.7</v>
      </c>
      <c r="N334" s="158"/>
      <c r="O334" s="145"/>
      <c r="P334" s="145">
        <f t="shared" si="54"/>
        <v>100</v>
      </c>
      <c r="Q334" s="145"/>
      <c r="R334" s="145">
        <f aca="true" t="shared" si="60" ref="R334:R386">M334/H334*100</f>
        <v>100</v>
      </c>
      <c r="S334" s="145"/>
      <c r="T334" s="145"/>
      <c r="U334" s="145">
        <f t="shared" si="55"/>
        <v>0</v>
      </c>
      <c r="V334" s="145">
        <f t="shared" si="56"/>
        <v>0</v>
      </c>
      <c r="W334" s="145">
        <f t="shared" si="57"/>
        <v>0</v>
      </c>
      <c r="X334" s="145">
        <f t="shared" si="58"/>
        <v>0</v>
      </c>
      <c r="Y334" s="145">
        <f t="shared" si="59"/>
        <v>0</v>
      </c>
    </row>
    <row r="335" spans="2:25" ht="25.5">
      <c r="B335" s="159" t="s">
        <v>467</v>
      </c>
      <c r="C335" s="150" t="s">
        <v>508</v>
      </c>
      <c r="D335" s="152" t="s">
        <v>381</v>
      </c>
      <c r="E335" s="258"/>
      <c r="F335" s="158">
        <f t="shared" si="52"/>
        <v>1</v>
      </c>
      <c r="G335" s="158"/>
      <c r="H335" s="158">
        <f>H336</f>
        <v>1</v>
      </c>
      <c r="I335" s="158"/>
      <c r="J335" s="145"/>
      <c r="K335" s="158">
        <f t="shared" si="51"/>
        <v>1</v>
      </c>
      <c r="L335" s="145"/>
      <c r="M335" s="158">
        <f>M336</f>
        <v>1</v>
      </c>
      <c r="N335" s="158"/>
      <c r="O335" s="145"/>
      <c r="P335" s="145">
        <f t="shared" si="54"/>
        <v>100</v>
      </c>
      <c r="Q335" s="145"/>
      <c r="R335" s="145">
        <f t="shared" si="60"/>
        <v>100</v>
      </c>
      <c r="S335" s="145"/>
      <c r="T335" s="145"/>
      <c r="U335" s="145">
        <f t="shared" si="55"/>
        <v>0</v>
      </c>
      <c r="V335" s="145">
        <f t="shared" si="56"/>
        <v>0</v>
      </c>
      <c r="W335" s="145">
        <f t="shared" si="57"/>
        <v>0</v>
      </c>
      <c r="X335" s="145">
        <f t="shared" si="58"/>
        <v>0</v>
      </c>
      <c r="Y335" s="145">
        <f t="shared" si="59"/>
        <v>0</v>
      </c>
    </row>
    <row r="336" spans="2:25" ht="12.75">
      <c r="B336" s="159" t="s">
        <v>355</v>
      </c>
      <c r="C336" s="150" t="s">
        <v>508</v>
      </c>
      <c r="D336" s="152" t="s">
        <v>381</v>
      </c>
      <c r="E336" s="258" t="s">
        <v>346</v>
      </c>
      <c r="F336" s="158">
        <f t="shared" si="52"/>
        <v>1</v>
      </c>
      <c r="G336" s="158"/>
      <c r="H336" s="158">
        <v>1</v>
      </c>
      <c r="I336" s="158"/>
      <c r="J336" s="145"/>
      <c r="K336" s="158">
        <f t="shared" si="51"/>
        <v>1</v>
      </c>
      <c r="L336" s="145"/>
      <c r="M336" s="158">
        <v>1</v>
      </c>
      <c r="N336" s="158"/>
      <c r="O336" s="145"/>
      <c r="P336" s="145">
        <f t="shared" si="54"/>
        <v>100</v>
      </c>
      <c r="Q336" s="145"/>
      <c r="R336" s="145">
        <f t="shared" si="60"/>
        <v>100</v>
      </c>
      <c r="S336" s="145"/>
      <c r="T336" s="145"/>
      <c r="U336" s="145">
        <f t="shared" si="55"/>
        <v>0</v>
      </c>
      <c r="V336" s="145">
        <f t="shared" si="56"/>
        <v>0</v>
      </c>
      <c r="W336" s="145">
        <f t="shared" si="57"/>
        <v>0</v>
      </c>
      <c r="X336" s="145">
        <f t="shared" si="58"/>
        <v>0</v>
      </c>
      <c r="Y336" s="145">
        <f t="shared" si="59"/>
        <v>0</v>
      </c>
    </row>
    <row r="337" spans="2:25" ht="38.25">
      <c r="B337" s="31" t="s">
        <v>140</v>
      </c>
      <c r="C337" s="46" t="s">
        <v>508</v>
      </c>
      <c r="D337" s="40" t="s">
        <v>141</v>
      </c>
      <c r="E337" s="256"/>
      <c r="F337" s="145">
        <f t="shared" si="52"/>
        <v>12970.7</v>
      </c>
      <c r="G337" s="145"/>
      <c r="H337" s="145">
        <f>H338</f>
        <v>12970.7</v>
      </c>
      <c r="I337" s="145"/>
      <c r="J337" s="145"/>
      <c r="K337" s="145">
        <f t="shared" si="51"/>
        <v>12970.7</v>
      </c>
      <c r="L337" s="145"/>
      <c r="M337" s="145">
        <f>M338</f>
        <v>12970.7</v>
      </c>
      <c r="N337" s="145"/>
      <c r="O337" s="145"/>
      <c r="P337" s="145">
        <f t="shared" si="54"/>
        <v>100</v>
      </c>
      <c r="Q337" s="145"/>
      <c r="R337" s="145">
        <f t="shared" si="60"/>
        <v>100</v>
      </c>
      <c r="S337" s="145"/>
      <c r="T337" s="145"/>
      <c r="U337" s="145">
        <f t="shared" si="55"/>
        <v>0</v>
      </c>
      <c r="V337" s="145">
        <f t="shared" si="56"/>
        <v>0</v>
      </c>
      <c r="W337" s="145">
        <f t="shared" si="57"/>
        <v>0</v>
      </c>
      <c r="X337" s="145">
        <f t="shared" si="58"/>
        <v>0</v>
      </c>
      <c r="Y337" s="145">
        <f t="shared" si="59"/>
        <v>0</v>
      </c>
    </row>
    <row r="338" spans="2:25" ht="12.75">
      <c r="B338" s="31" t="s">
        <v>360</v>
      </c>
      <c r="C338" s="46" t="s">
        <v>508</v>
      </c>
      <c r="D338" s="40" t="s">
        <v>141</v>
      </c>
      <c r="E338" s="256" t="s">
        <v>300</v>
      </c>
      <c r="F338" s="145">
        <f t="shared" si="52"/>
        <v>12970.7</v>
      </c>
      <c r="G338" s="145"/>
      <c r="H338" s="145">
        <v>12970.7</v>
      </c>
      <c r="I338" s="145"/>
      <c r="J338" s="145"/>
      <c r="K338" s="145">
        <f t="shared" si="51"/>
        <v>12970.7</v>
      </c>
      <c r="L338" s="145"/>
      <c r="M338" s="145">
        <v>12970.7</v>
      </c>
      <c r="N338" s="145"/>
      <c r="O338" s="145"/>
      <c r="P338" s="145">
        <f t="shared" si="54"/>
        <v>100</v>
      </c>
      <c r="Q338" s="145"/>
      <c r="R338" s="145">
        <f t="shared" si="60"/>
        <v>100</v>
      </c>
      <c r="S338" s="145"/>
      <c r="T338" s="145"/>
      <c r="U338" s="145">
        <f t="shared" si="55"/>
        <v>0</v>
      </c>
      <c r="V338" s="145">
        <f t="shared" si="56"/>
        <v>0</v>
      </c>
      <c r="W338" s="145">
        <f t="shared" si="57"/>
        <v>0</v>
      </c>
      <c r="X338" s="145">
        <f t="shared" si="58"/>
        <v>0</v>
      </c>
      <c r="Y338" s="145">
        <f t="shared" si="59"/>
        <v>0</v>
      </c>
    </row>
    <row r="339" spans="2:25" ht="102">
      <c r="B339" s="299" t="s">
        <v>645</v>
      </c>
      <c r="C339" s="46" t="s">
        <v>509</v>
      </c>
      <c r="D339" s="40"/>
      <c r="E339" s="256"/>
      <c r="F339" s="145">
        <f t="shared" si="52"/>
        <v>74.3</v>
      </c>
      <c r="G339" s="145"/>
      <c r="H339" s="145">
        <f>H340+H342</f>
        <v>74.3</v>
      </c>
      <c r="I339" s="145"/>
      <c r="J339" s="145"/>
      <c r="K339" s="145">
        <f t="shared" si="51"/>
        <v>74.3</v>
      </c>
      <c r="L339" s="145"/>
      <c r="M339" s="145">
        <f>M340+M342</f>
        <v>74.3</v>
      </c>
      <c r="N339" s="145"/>
      <c r="O339" s="145"/>
      <c r="P339" s="145">
        <f t="shared" si="54"/>
        <v>100</v>
      </c>
      <c r="Q339" s="145"/>
      <c r="R339" s="145">
        <f t="shared" si="60"/>
        <v>100</v>
      </c>
      <c r="S339" s="145"/>
      <c r="T339" s="145"/>
      <c r="U339" s="145">
        <f t="shared" si="55"/>
        <v>0</v>
      </c>
      <c r="V339" s="145">
        <f t="shared" si="56"/>
        <v>0</v>
      </c>
      <c r="W339" s="145">
        <f t="shared" si="57"/>
        <v>0</v>
      </c>
      <c r="X339" s="145">
        <f t="shared" si="58"/>
        <v>0</v>
      </c>
      <c r="Y339" s="145">
        <f t="shared" si="59"/>
        <v>0</v>
      </c>
    </row>
    <row r="340" spans="2:25" ht="25.5">
      <c r="B340" s="41" t="s">
        <v>467</v>
      </c>
      <c r="C340" s="46" t="s">
        <v>509</v>
      </c>
      <c r="D340" s="40" t="s">
        <v>381</v>
      </c>
      <c r="E340" s="256"/>
      <c r="F340" s="145">
        <f t="shared" si="52"/>
        <v>2</v>
      </c>
      <c r="G340" s="145"/>
      <c r="H340" s="145">
        <f>H341</f>
        <v>2</v>
      </c>
      <c r="I340" s="145"/>
      <c r="J340" s="145"/>
      <c r="K340" s="145">
        <f t="shared" si="51"/>
        <v>2</v>
      </c>
      <c r="L340" s="145"/>
      <c r="M340" s="145">
        <f>M341</f>
        <v>2</v>
      </c>
      <c r="N340" s="145"/>
      <c r="O340" s="145"/>
      <c r="P340" s="145">
        <f t="shared" si="54"/>
        <v>100</v>
      </c>
      <c r="Q340" s="145"/>
      <c r="R340" s="145">
        <f t="shared" si="60"/>
        <v>100</v>
      </c>
      <c r="S340" s="145"/>
      <c r="T340" s="145"/>
      <c r="U340" s="145">
        <f t="shared" si="55"/>
        <v>0</v>
      </c>
      <c r="V340" s="145">
        <f t="shared" si="56"/>
        <v>0</v>
      </c>
      <c r="W340" s="145">
        <f t="shared" si="57"/>
        <v>0</v>
      </c>
      <c r="X340" s="145">
        <f t="shared" si="58"/>
        <v>0</v>
      </c>
      <c r="Y340" s="145">
        <f t="shared" si="59"/>
        <v>0</v>
      </c>
    </row>
    <row r="341" spans="2:25" ht="12.75">
      <c r="B341" s="41" t="s">
        <v>355</v>
      </c>
      <c r="C341" s="46" t="s">
        <v>509</v>
      </c>
      <c r="D341" s="40" t="s">
        <v>381</v>
      </c>
      <c r="E341" s="256" t="s">
        <v>346</v>
      </c>
      <c r="F341" s="145">
        <f t="shared" si="52"/>
        <v>2</v>
      </c>
      <c r="G341" s="145"/>
      <c r="H341" s="145">
        <v>2</v>
      </c>
      <c r="I341" s="145"/>
      <c r="J341" s="145"/>
      <c r="K341" s="145">
        <f t="shared" si="51"/>
        <v>2</v>
      </c>
      <c r="L341" s="145"/>
      <c r="M341" s="145">
        <v>2</v>
      </c>
      <c r="N341" s="145"/>
      <c r="O341" s="145"/>
      <c r="P341" s="145">
        <f t="shared" si="54"/>
        <v>100</v>
      </c>
      <c r="Q341" s="145"/>
      <c r="R341" s="145">
        <f t="shared" si="60"/>
        <v>100</v>
      </c>
      <c r="S341" s="145"/>
      <c r="T341" s="145"/>
      <c r="U341" s="145">
        <f t="shared" si="55"/>
        <v>0</v>
      </c>
      <c r="V341" s="145">
        <f t="shared" si="56"/>
        <v>0</v>
      </c>
      <c r="W341" s="145">
        <f t="shared" si="57"/>
        <v>0</v>
      </c>
      <c r="X341" s="145">
        <f t="shared" si="58"/>
        <v>0</v>
      </c>
      <c r="Y341" s="145">
        <f t="shared" si="59"/>
        <v>0</v>
      </c>
    </row>
    <row r="342" spans="2:25" ht="38.25">
      <c r="B342" s="31" t="s">
        <v>140</v>
      </c>
      <c r="C342" s="46" t="s">
        <v>509</v>
      </c>
      <c r="D342" s="40" t="s">
        <v>141</v>
      </c>
      <c r="E342" s="256"/>
      <c r="F342" s="145">
        <f t="shared" si="52"/>
        <v>72.3</v>
      </c>
      <c r="G342" s="145"/>
      <c r="H342" s="145">
        <f>H343</f>
        <v>72.3</v>
      </c>
      <c r="I342" s="145"/>
      <c r="J342" s="145"/>
      <c r="K342" s="145">
        <f t="shared" si="51"/>
        <v>72.3</v>
      </c>
      <c r="L342" s="145"/>
      <c r="M342" s="145">
        <f>M343</f>
        <v>72.3</v>
      </c>
      <c r="N342" s="145"/>
      <c r="O342" s="145"/>
      <c r="P342" s="145">
        <f t="shared" si="54"/>
        <v>100</v>
      </c>
      <c r="Q342" s="145"/>
      <c r="R342" s="145">
        <f t="shared" si="60"/>
        <v>100</v>
      </c>
      <c r="S342" s="145"/>
      <c r="T342" s="145"/>
      <c r="U342" s="145">
        <f t="shared" si="55"/>
        <v>0</v>
      </c>
      <c r="V342" s="145">
        <f t="shared" si="56"/>
        <v>0</v>
      </c>
      <c r="W342" s="145">
        <f t="shared" si="57"/>
        <v>0</v>
      </c>
      <c r="X342" s="145">
        <f t="shared" si="58"/>
        <v>0</v>
      </c>
      <c r="Y342" s="145">
        <f t="shared" si="59"/>
        <v>0</v>
      </c>
    </row>
    <row r="343" spans="2:25" ht="12.75">
      <c r="B343" s="31" t="s">
        <v>360</v>
      </c>
      <c r="C343" s="46" t="s">
        <v>509</v>
      </c>
      <c r="D343" s="40" t="s">
        <v>141</v>
      </c>
      <c r="E343" s="256" t="s">
        <v>300</v>
      </c>
      <c r="F343" s="145">
        <f t="shared" si="52"/>
        <v>72.3</v>
      </c>
      <c r="G343" s="145"/>
      <c r="H343" s="145">
        <v>72.3</v>
      </c>
      <c r="I343" s="145"/>
      <c r="J343" s="145"/>
      <c r="K343" s="145">
        <f t="shared" si="51"/>
        <v>72.3</v>
      </c>
      <c r="L343" s="145"/>
      <c r="M343" s="145">
        <v>72.3</v>
      </c>
      <c r="N343" s="145"/>
      <c r="O343" s="145"/>
      <c r="P343" s="145">
        <f t="shared" si="54"/>
        <v>100</v>
      </c>
      <c r="Q343" s="145"/>
      <c r="R343" s="145">
        <f t="shared" si="60"/>
        <v>100</v>
      </c>
      <c r="S343" s="145"/>
      <c r="T343" s="145"/>
      <c r="U343" s="145">
        <f t="shared" si="55"/>
        <v>0</v>
      </c>
      <c r="V343" s="145">
        <f t="shared" si="56"/>
        <v>0</v>
      </c>
      <c r="W343" s="145">
        <f t="shared" si="57"/>
        <v>0</v>
      </c>
      <c r="X343" s="145">
        <f t="shared" si="58"/>
        <v>0</v>
      </c>
      <c r="Y343" s="145">
        <f t="shared" si="59"/>
        <v>0</v>
      </c>
    </row>
    <row r="344" spans="2:25" ht="127.5">
      <c r="B344" s="305" t="s">
        <v>123</v>
      </c>
      <c r="C344" s="150" t="s">
        <v>510</v>
      </c>
      <c r="D344" s="152"/>
      <c r="E344" s="258"/>
      <c r="F344" s="158">
        <f t="shared" si="52"/>
        <v>10804.9</v>
      </c>
      <c r="G344" s="158"/>
      <c r="H344" s="158">
        <f>H345</f>
        <v>10804.9</v>
      </c>
      <c r="I344" s="145"/>
      <c r="J344" s="145"/>
      <c r="K344" s="158">
        <f t="shared" si="51"/>
        <v>10804.9</v>
      </c>
      <c r="L344" s="145"/>
      <c r="M344" s="158">
        <f>M345</f>
        <v>10804.9</v>
      </c>
      <c r="N344" s="145"/>
      <c r="O344" s="145"/>
      <c r="P344" s="145">
        <f t="shared" si="54"/>
        <v>100</v>
      </c>
      <c r="Q344" s="145"/>
      <c r="R344" s="145">
        <f t="shared" si="60"/>
        <v>100</v>
      </c>
      <c r="S344" s="145"/>
      <c r="T344" s="145"/>
      <c r="U344" s="145">
        <f t="shared" si="55"/>
        <v>0</v>
      </c>
      <c r="V344" s="145">
        <f t="shared" si="56"/>
        <v>0</v>
      </c>
      <c r="W344" s="145">
        <f t="shared" si="57"/>
        <v>0</v>
      </c>
      <c r="X344" s="145">
        <f t="shared" si="58"/>
        <v>0</v>
      </c>
      <c r="Y344" s="145">
        <f t="shared" si="59"/>
        <v>0</v>
      </c>
    </row>
    <row r="345" spans="2:25" ht="38.25">
      <c r="B345" s="153" t="s">
        <v>140</v>
      </c>
      <c r="C345" s="150" t="s">
        <v>510</v>
      </c>
      <c r="D345" s="152" t="s">
        <v>141</v>
      </c>
      <c r="E345" s="258"/>
      <c r="F345" s="158">
        <f t="shared" si="52"/>
        <v>10804.9</v>
      </c>
      <c r="G345" s="158"/>
      <c r="H345" s="158">
        <f>H346+H347</f>
        <v>10804.9</v>
      </c>
      <c r="I345" s="145"/>
      <c r="J345" s="145"/>
      <c r="K345" s="158">
        <f t="shared" si="51"/>
        <v>10804.9</v>
      </c>
      <c r="L345" s="145"/>
      <c r="M345" s="158">
        <f>M346+M347</f>
        <v>10804.9</v>
      </c>
      <c r="N345" s="145"/>
      <c r="O345" s="145"/>
      <c r="P345" s="145">
        <f t="shared" si="54"/>
        <v>100</v>
      </c>
      <c r="Q345" s="145"/>
      <c r="R345" s="145">
        <f t="shared" si="60"/>
        <v>100</v>
      </c>
      <c r="S345" s="145"/>
      <c r="T345" s="145"/>
      <c r="U345" s="145">
        <f t="shared" si="55"/>
        <v>0</v>
      </c>
      <c r="V345" s="145">
        <f t="shared" si="56"/>
        <v>0</v>
      </c>
      <c r="W345" s="145">
        <f t="shared" si="57"/>
        <v>0</v>
      </c>
      <c r="X345" s="145">
        <f t="shared" si="58"/>
        <v>0</v>
      </c>
      <c r="Y345" s="145">
        <f t="shared" si="59"/>
        <v>0</v>
      </c>
    </row>
    <row r="346" spans="2:25" ht="12.75">
      <c r="B346" s="153" t="s">
        <v>360</v>
      </c>
      <c r="C346" s="150" t="s">
        <v>510</v>
      </c>
      <c r="D346" s="152" t="s">
        <v>141</v>
      </c>
      <c r="E346" s="258" t="s">
        <v>300</v>
      </c>
      <c r="F346" s="158">
        <f t="shared" si="52"/>
        <v>10772.5</v>
      </c>
      <c r="G346" s="158"/>
      <c r="H346" s="158">
        <v>10772.5</v>
      </c>
      <c r="I346" s="145"/>
      <c r="J346" s="145"/>
      <c r="K346" s="158">
        <f aca="true" t="shared" si="61" ref="K346:K386">M346+N346+O346+L346</f>
        <v>10772.5</v>
      </c>
      <c r="L346" s="145"/>
      <c r="M346" s="158">
        <v>10772.5</v>
      </c>
      <c r="N346" s="145"/>
      <c r="O346" s="145"/>
      <c r="P346" s="145">
        <f t="shared" si="54"/>
        <v>100</v>
      </c>
      <c r="Q346" s="145"/>
      <c r="R346" s="145">
        <f t="shared" si="60"/>
        <v>100</v>
      </c>
      <c r="S346" s="145"/>
      <c r="T346" s="145"/>
      <c r="U346" s="145">
        <f t="shared" si="55"/>
        <v>0</v>
      </c>
      <c r="V346" s="145">
        <f t="shared" si="56"/>
        <v>0</v>
      </c>
      <c r="W346" s="145">
        <f t="shared" si="57"/>
        <v>0</v>
      </c>
      <c r="X346" s="145">
        <f t="shared" si="58"/>
        <v>0</v>
      </c>
      <c r="Y346" s="145">
        <f t="shared" si="59"/>
        <v>0</v>
      </c>
    </row>
    <row r="347" spans="2:25" ht="12.75">
      <c r="B347" s="31" t="s">
        <v>55</v>
      </c>
      <c r="C347" s="46" t="s">
        <v>510</v>
      </c>
      <c r="D347" s="40" t="s">
        <v>141</v>
      </c>
      <c r="E347" s="256" t="s">
        <v>307</v>
      </c>
      <c r="F347" s="145">
        <f t="shared" si="52"/>
        <v>32.4</v>
      </c>
      <c r="G347" s="145"/>
      <c r="H347" s="145">
        <v>32.4</v>
      </c>
      <c r="I347" s="145"/>
      <c r="J347" s="145"/>
      <c r="K347" s="145">
        <f t="shared" si="61"/>
        <v>32.4</v>
      </c>
      <c r="L347" s="145"/>
      <c r="M347" s="145">
        <v>32.4</v>
      </c>
      <c r="N347" s="145"/>
      <c r="O347" s="145"/>
      <c r="P347" s="145">
        <f t="shared" si="54"/>
        <v>100</v>
      </c>
      <c r="Q347" s="145"/>
      <c r="R347" s="145">
        <f t="shared" si="60"/>
        <v>100</v>
      </c>
      <c r="S347" s="145"/>
      <c r="T347" s="145"/>
      <c r="U347" s="145">
        <f t="shared" si="55"/>
        <v>0</v>
      </c>
      <c r="V347" s="145">
        <f t="shared" si="56"/>
        <v>0</v>
      </c>
      <c r="W347" s="145">
        <f t="shared" si="57"/>
        <v>0</v>
      </c>
      <c r="X347" s="145">
        <f t="shared" si="58"/>
        <v>0</v>
      </c>
      <c r="Y347" s="145">
        <f t="shared" si="59"/>
        <v>0</v>
      </c>
    </row>
    <row r="348" spans="2:25" ht="127.5">
      <c r="B348" s="305" t="s">
        <v>111</v>
      </c>
      <c r="C348" s="150" t="s">
        <v>505</v>
      </c>
      <c r="D348" s="152"/>
      <c r="E348" s="258"/>
      <c r="F348" s="158">
        <f t="shared" si="52"/>
        <v>3379.3</v>
      </c>
      <c r="G348" s="158"/>
      <c r="H348" s="158"/>
      <c r="I348" s="158">
        <f>I349</f>
        <v>3379.3</v>
      </c>
      <c r="J348" s="145"/>
      <c r="K348" s="158">
        <f t="shared" si="61"/>
        <v>3379.2</v>
      </c>
      <c r="L348" s="145"/>
      <c r="M348" s="158"/>
      <c r="N348" s="158">
        <f>N349</f>
        <v>3379.2</v>
      </c>
      <c r="O348" s="145"/>
      <c r="P348" s="145">
        <f t="shared" si="54"/>
        <v>99.99704080726777</v>
      </c>
      <c r="Q348" s="145"/>
      <c r="R348" s="145"/>
      <c r="S348" s="145">
        <f aca="true" t="shared" si="62" ref="S348:S353">N348/I348*100</f>
        <v>99.99704080726777</v>
      </c>
      <c r="T348" s="145"/>
      <c r="U348" s="145">
        <f t="shared" si="55"/>
        <v>0.1000000000003638</v>
      </c>
      <c r="V348" s="145">
        <f t="shared" si="56"/>
        <v>0</v>
      </c>
      <c r="W348" s="145">
        <f t="shared" si="57"/>
        <v>0</v>
      </c>
      <c r="X348" s="145">
        <f t="shared" si="58"/>
        <v>0.1000000000003638</v>
      </c>
      <c r="Y348" s="145">
        <f t="shared" si="59"/>
        <v>0</v>
      </c>
    </row>
    <row r="349" spans="2:25" ht="38.25">
      <c r="B349" s="153" t="s">
        <v>140</v>
      </c>
      <c r="C349" s="150" t="s">
        <v>505</v>
      </c>
      <c r="D349" s="152" t="s">
        <v>141</v>
      </c>
      <c r="E349" s="258"/>
      <c r="F349" s="158">
        <f t="shared" si="52"/>
        <v>3379.3</v>
      </c>
      <c r="G349" s="158"/>
      <c r="H349" s="158"/>
      <c r="I349" s="158">
        <f>I350</f>
        <v>3379.3</v>
      </c>
      <c r="J349" s="145"/>
      <c r="K349" s="158">
        <f t="shared" si="61"/>
        <v>3379.2</v>
      </c>
      <c r="L349" s="145"/>
      <c r="M349" s="158"/>
      <c r="N349" s="158">
        <f>N350</f>
        <v>3379.2</v>
      </c>
      <c r="O349" s="145"/>
      <c r="P349" s="145">
        <f t="shared" si="54"/>
        <v>99.99704080726777</v>
      </c>
      <c r="Q349" s="145"/>
      <c r="R349" s="145"/>
      <c r="S349" s="145">
        <f t="shared" si="62"/>
        <v>99.99704080726777</v>
      </c>
      <c r="T349" s="145"/>
      <c r="U349" s="145">
        <f t="shared" si="55"/>
        <v>0.1000000000003638</v>
      </c>
      <c r="V349" s="145">
        <f t="shared" si="56"/>
        <v>0</v>
      </c>
      <c r="W349" s="145">
        <f t="shared" si="57"/>
        <v>0</v>
      </c>
      <c r="X349" s="145">
        <f t="shared" si="58"/>
        <v>0.1000000000003638</v>
      </c>
      <c r="Y349" s="145">
        <f t="shared" si="59"/>
        <v>0</v>
      </c>
    </row>
    <row r="350" spans="2:25" ht="12.75">
      <c r="B350" s="153" t="s">
        <v>360</v>
      </c>
      <c r="C350" s="150" t="s">
        <v>505</v>
      </c>
      <c r="D350" s="152" t="s">
        <v>141</v>
      </c>
      <c r="E350" s="258" t="s">
        <v>300</v>
      </c>
      <c r="F350" s="158">
        <f t="shared" si="52"/>
        <v>3379.3</v>
      </c>
      <c r="G350" s="158"/>
      <c r="H350" s="158"/>
      <c r="I350" s="158">
        <v>3379.3</v>
      </c>
      <c r="J350" s="145"/>
      <c r="K350" s="158">
        <f t="shared" si="61"/>
        <v>3379.2</v>
      </c>
      <c r="L350" s="145"/>
      <c r="M350" s="158"/>
      <c r="N350" s="158">
        <v>3379.2</v>
      </c>
      <c r="O350" s="145"/>
      <c r="P350" s="145">
        <f t="shared" si="54"/>
        <v>99.99704080726777</v>
      </c>
      <c r="Q350" s="145"/>
      <c r="R350" s="145"/>
      <c r="S350" s="145">
        <f t="shared" si="62"/>
        <v>99.99704080726777</v>
      </c>
      <c r="T350" s="145"/>
      <c r="U350" s="145">
        <f t="shared" si="55"/>
        <v>0.1000000000003638</v>
      </c>
      <c r="V350" s="145">
        <f t="shared" si="56"/>
        <v>0</v>
      </c>
      <c r="W350" s="145">
        <f t="shared" si="57"/>
        <v>0</v>
      </c>
      <c r="X350" s="145">
        <f t="shared" si="58"/>
        <v>0.1000000000003638</v>
      </c>
      <c r="Y350" s="145">
        <f t="shared" si="59"/>
        <v>0</v>
      </c>
    </row>
    <row r="351" spans="2:25" ht="153">
      <c r="B351" s="305" t="s">
        <v>481</v>
      </c>
      <c r="C351" s="163" t="s">
        <v>506</v>
      </c>
      <c r="D351" s="152"/>
      <c r="E351" s="258"/>
      <c r="F351" s="158">
        <f t="shared" si="52"/>
        <v>146.2</v>
      </c>
      <c r="G351" s="158"/>
      <c r="H351" s="158"/>
      <c r="I351" s="158">
        <f>I352</f>
        <v>146.2</v>
      </c>
      <c r="J351" s="145"/>
      <c r="K351" s="158">
        <f t="shared" si="61"/>
        <v>73</v>
      </c>
      <c r="L351" s="145"/>
      <c r="M351" s="158"/>
      <c r="N351" s="158">
        <f>N352</f>
        <v>73</v>
      </c>
      <c r="O351" s="145"/>
      <c r="P351" s="145">
        <f t="shared" si="54"/>
        <v>49.93160054719563</v>
      </c>
      <c r="Q351" s="145"/>
      <c r="R351" s="145"/>
      <c r="S351" s="145">
        <f t="shared" si="62"/>
        <v>49.93160054719563</v>
      </c>
      <c r="T351" s="145"/>
      <c r="U351" s="145">
        <f t="shared" si="55"/>
        <v>73.19999999999999</v>
      </c>
      <c r="V351" s="145">
        <f t="shared" si="56"/>
        <v>0</v>
      </c>
      <c r="W351" s="145">
        <f t="shared" si="57"/>
        <v>0</v>
      </c>
      <c r="X351" s="145">
        <f t="shared" si="58"/>
        <v>73.19999999999999</v>
      </c>
      <c r="Y351" s="145">
        <f t="shared" si="59"/>
        <v>0</v>
      </c>
    </row>
    <row r="352" spans="2:25" ht="38.25">
      <c r="B352" s="153" t="s">
        <v>140</v>
      </c>
      <c r="C352" s="163" t="s">
        <v>506</v>
      </c>
      <c r="D352" s="152" t="s">
        <v>141</v>
      </c>
      <c r="E352" s="258"/>
      <c r="F352" s="158">
        <f t="shared" si="52"/>
        <v>146.2</v>
      </c>
      <c r="G352" s="158"/>
      <c r="H352" s="158"/>
      <c r="I352" s="158">
        <f>I353</f>
        <v>146.2</v>
      </c>
      <c r="J352" s="145"/>
      <c r="K352" s="158">
        <f t="shared" si="61"/>
        <v>73</v>
      </c>
      <c r="L352" s="145"/>
      <c r="M352" s="158"/>
      <c r="N352" s="158">
        <f>N353</f>
        <v>73</v>
      </c>
      <c r="O352" s="145"/>
      <c r="P352" s="145">
        <f t="shared" si="54"/>
        <v>49.93160054719563</v>
      </c>
      <c r="Q352" s="145"/>
      <c r="R352" s="145"/>
      <c r="S352" s="145">
        <f t="shared" si="62"/>
        <v>49.93160054719563</v>
      </c>
      <c r="T352" s="145"/>
      <c r="U352" s="145">
        <f t="shared" si="55"/>
        <v>73.19999999999999</v>
      </c>
      <c r="V352" s="145">
        <f t="shared" si="56"/>
        <v>0</v>
      </c>
      <c r="W352" s="145">
        <f t="shared" si="57"/>
        <v>0</v>
      </c>
      <c r="X352" s="145">
        <f t="shared" si="58"/>
        <v>73.19999999999999</v>
      </c>
      <c r="Y352" s="145">
        <f t="shared" si="59"/>
        <v>0</v>
      </c>
    </row>
    <row r="353" spans="2:25" ht="12.75">
      <c r="B353" s="153" t="s">
        <v>65</v>
      </c>
      <c r="C353" s="163" t="s">
        <v>506</v>
      </c>
      <c r="D353" s="152" t="s">
        <v>141</v>
      </c>
      <c r="E353" s="258" t="s">
        <v>308</v>
      </c>
      <c r="F353" s="158">
        <f t="shared" si="52"/>
        <v>146.2</v>
      </c>
      <c r="G353" s="158"/>
      <c r="H353" s="158"/>
      <c r="I353" s="158">
        <v>146.2</v>
      </c>
      <c r="J353" s="145"/>
      <c r="K353" s="158">
        <f t="shared" si="61"/>
        <v>73</v>
      </c>
      <c r="L353" s="145"/>
      <c r="M353" s="158"/>
      <c r="N353" s="158">
        <v>73</v>
      </c>
      <c r="O353" s="145"/>
      <c r="P353" s="145">
        <f t="shared" si="54"/>
        <v>49.93160054719563</v>
      </c>
      <c r="Q353" s="145"/>
      <c r="R353" s="145"/>
      <c r="S353" s="145">
        <f t="shared" si="62"/>
        <v>49.93160054719563</v>
      </c>
      <c r="T353" s="145"/>
      <c r="U353" s="145">
        <f t="shared" si="55"/>
        <v>73.19999999999999</v>
      </c>
      <c r="V353" s="145">
        <f t="shared" si="56"/>
        <v>0</v>
      </c>
      <c r="W353" s="145">
        <f t="shared" si="57"/>
        <v>0</v>
      </c>
      <c r="X353" s="145">
        <f t="shared" si="58"/>
        <v>73.19999999999999</v>
      </c>
      <c r="Y353" s="145">
        <f t="shared" si="59"/>
        <v>0</v>
      </c>
    </row>
    <row r="354" spans="2:25" ht="140.25">
      <c r="B354" s="305" t="s">
        <v>482</v>
      </c>
      <c r="C354" s="150" t="s">
        <v>168</v>
      </c>
      <c r="D354" s="152"/>
      <c r="E354" s="258"/>
      <c r="F354" s="158">
        <f t="shared" si="52"/>
        <v>3860.5</v>
      </c>
      <c r="G354" s="158"/>
      <c r="H354" s="158">
        <f>H355</f>
        <v>3860.5</v>
      </c>
      <c r="I354" s="158"/>
      <c r="J354" s="145"/>
      <c r="K354" s="158">
        <f t="shared" si="61"/>
        <v>3860.5</v>
      </c>
      <c r="L354" s="145"/>
      <c r="M354" s="158">
        <f>M355</f>
        <v>3860.5</v>
      </c>
      <c r="N354" s="158"/>
      <c r="O354" s="145"/>
      <c r="P354" s="145">
        <f t="shared" si="54"/>
        <v>100</v>
      </c>
      <c r="Q354" s="145"/>
      <c r="R354" s="145">
        <f t="shared" si="60"/>
        <v>100</v>
      </c>
      <c r="S354" s="145"/>
      <c r="T354" s="145"/>
      <c r="U354" s="145">
        <f t="shared" si="55"/>
        <v>0</v>
      </c>
      <c r="V354" s="145">
        <f t="shared" si="56"/>
        <v>0</v>
      </c>
      <c r="W354" s="145">
        <f t="shared" si="57"/>
        <v>0</v>
      </c>
      <c r="X354" s="145">
        <f t="shared" si="58"/>
        <v>0</v>
      </c>
      <c r="Y354" s="145">
        <f t="shared" si="59"/>
        <v>0</v>
      </c>
    </row>
    <row r="355" spans="2:25" ht="38.25">
      <c r="B355" s="153" t="s">
        <v>140</v>
      </c>
      <c r="C355" s="150" t="s">
        <v>168</v>
      </c>
      <c r="D355" s="152" t="s">
        <v>141</v>
      </c>
      <c r="E355" s="258"/>
      <c r="F355" s="158">
        <f t="shared" si="52"/>
        <v>3860.5</v>
      </c>
      <c r="G355" s="158"/>
      <c r="H355" s="158">
        <f>H356</f>
        <v>3860.5</v>
      </c>
      <c r="I355" s="158"/>
      <c r="J355" s="145"/>
      <c r="K355" s="158">
        <f t="shared" si="61"/>
        <v>3860.5</v>
      </c>
      <c r="L355" s="145"/>
      <c r="M355" s="158">
        <f>M356</f>
        <v>3860.5</v>
      </c>
      <c r="N355" s="158"/>
      <c r="O355" s="145"/>
      <c r="P355" s="145">
        <f t="shared" si="54"/>
        <v>100</v>
      </c>
      <c r="Q355" s="145"/>
      <c r="R355" s="145">
        <f t="shared" si="60"/>
        <v>100</v>
      </c>
      <c r="S355" s="145"/>
      <c r="T355" s="145"/>
      <c r="U355" s="145">
        <f t="shared" si="55"/>
        <v>0</v>
      </c>
      <c r="V355" s="145">
        <f t="shared" si="56"/>
        <v>0</v>
      </c>
      <c r="W355" s="145">
        <f t="shared" si="57"/>
        <v>0</v>
      </c>
      <c r="X355" s="145">
        <f t="shared" si="58"/>
        <v>0</v>
      </c>
      <c r="Y355" s="145">
        <f t="shared" si="59"/>
        <v>0</v>
      </c>
    </row>
    <row r="356" spans="2:25" ht="12.75">
      <c r="B356" s="153" t="s">
        <v>360</v>
      </c>
      <c r="C356" s="150" t="s">
        <v>168</v>
      </c>
      <c r="D356" s="152" t="s">
        <v>141</v>
      </c>
      <c r="E356" s="258" t="s">
        <v>300</v>
      </c>
      <c r="F356" s="158">
        <f t="shared" si="52"/>
        <v>3860.5</v>
      </c>
      <c r="G356" s="158"/>
      <c r="H356" s="158">
        <v>3860.5</v>
      </c>
      <c r="I356" s="158"/>
      <c r="J356" s="145"/>
      <c r="K356" s="158">
        <f t="shared" si="61"/>
        <v>3860.5</v>
      </c>
      <c r="L356" s="145"/>
      <c r="M356" s="158">
        <v>3860.5</v>
      </c>
      <c r="N356" s="158"/>
      <c r="O356" s="145"/>
      <c r="P356" s="145">
        <f t="shared" si="54"/>
        <v>100</v>
      </c>
      <c r="Q356" s="145"/>
      <c r="R356" s="145">
        <f t="shared" si="60"/>
        <v>100</v>
      </c>
      <c r="S356" s="145"/>
      <c r="T356" s="145"/>
      <c r="U356" s="145">
        <f t="shared" si="55"/>
        <v>0</v>
      </c>
      <c r="V356" s="145">
        <f t="shared" si="56"/>
        <v>0</v>
      </c>
      <c r="W356" s="145">
        <f t="shared" si="57"/>
        <v>0</v>
      </c>
      <c r="X356" s="145">
        <f t="shared" si="58"/>
        <v>0</v>
      </c>
      <c r="Y356" s="145">
        <f t="shared" si="59"/>
        <v>0</v>
      </c>
    </row>
    <row r="357" spans="2:25" ht="114.75">
      <c r="B357" s="305" t="s">
        <v>483</v>
      </c>
      <c r="C357" s="150" t="s">
        <v>457</v>
      </c>
      <c r="D357" s="152"/>
      <c r="E357" s="258"/>
      <c r="F357" s="158">
        <f t="shared" si="52"/>
        <v>191.7</v>
      </c>
      <c r="G357" s="158"/>
      <c r="H357" s="158">
        <f>H358</f>
        <v>191.7</v>
      </c>
      <c r="I357" s="145"/>
      <c r="J357" s="145"/>
      <c r="K357" s="158">
        <f t="shared" si="61"/>
        <v>191.7</v>
      </c>
      <c r="L357" s="145"/>
      <c r="M357" s="158">
        <f>M358</f>
        <v>191.7</v>
      </c>
      <c r="N357" s="145"/>
      <c r="O357" s="145"/>
      <c r="P357" s="145">
        <f t="shared" si="54"/>
        <v>100</v>
      </c>
      <c r="Q357" s="145"/>
      <c r="R357" s="145">
        <f t="shared" si="60"/>
        <v>100</v>
      </c>
      <c r="S357" s="145"/>
      <c r="T357" s="145"/>
      <c r="U357" s="145">
        <f t="shared" si="55"/>
        <v>0</v>
      </c>
      <c r="V357" s="145">
        <f t="shared" si="56"/>
        <v>0</v>
      </c>
      <c r="W357" s="145">
        <f t="shared" si="57"/>
        <v>0</v>
      </c>
      <c r="X357" s="145">
        <f t="shared" si="58"/>
        <v>0</v>
      </c>
      <c r="Y357" s="145">
        <f t="shared" si="59"/>
        <v>0</v>
      </c>
    </row>
    <row r="358" spans="2:25" ht="38.25">
      <c r="B358" s="153" t="s">
        <v>140</v>
      </c>
      <c r="C358" s="150" t="s">
        <v>457</v>
      </c>
      <c r="D358" s="152" t="s">
        <v>141</v>
      </c>
      <c r="E358" s="258"/>
      <c r="F358" s="158">
        <f t="shared" si="52"/>
        <v>191.7</v>
      </c>
      <c r="G358" s="158"/>
      <c r="H358" s="158">
        <f>H359</f>
        <v>191.7</v>
      </c>
      <c r="I358" s="145"/>
      <c r="J358" s="145"/>
      <c r="K358" s="158">
        <f t="shared" si="61"/>
        <v>191.7</v>
      </c>
      <c r="L358" s="145"/>
      <c r="M358" s="158">
        <f>M359</f>
        <v>191.7</v>
      </c>
      <c r="N358" s="145"/>
      <c r="O358" s="145"/>
      <c r="P358" s="145">
        <f t="shared" si="54"/>
        <v>100</v>
      </c>
      <c r="Q358" s="145"/>
      <c r="R358" s="145">
        <f t="shared" si="60"/>
        <v>100</v>
      </c>
      <c r="S358" s="145"/>
      <c r="T358" s="145"/>
      <c r="U358" s="145">
        <f t="shared" si="55"/>
        <v>0</v>
      </c>
      <c r="V358" s="145">
        <f t="shared" si="56"/>
        <v>0</v>
      </c>
      <c r="W358" s="145">
        <f t="shared" si="57"/>
        <v>0</v>
      </c>
      <c r="X358" s="145">
        <f t="shared" si="58"/>
        <v>0</v>
      </c>
      <c r="Y358" s="145">
        <f t="shared" si="59"/>
        <v>0</v>
      </c>
    </row>
    <row r="359" spans="2:25" ht="12.75">
      <c r="B359" s="153" t="s">
        <v>360</v>
      </c>
      <c r="C359" s="150" t="s">
        <v>457</v>
      </c>
      <c r="D359" s="152" t="s">
        <v>141</v>
      </c>
      <c r="E359" s="258" t="s">
        <v>300</v>
      </c>
      <c r="F359" s="158">
        <f t="shared" si="52"/>
        <v>191.7</v>
      </c>
      <c r="G359" s="158"/>
      <c r="H359" s="158">
        <v>191.7</v>
      </c>
      <c r="I359" s="145"/>
      <c r="J359" s="145"/>
      <c r="K359" s="158">
        <f t="shared" si="61"/>
        <v>191.7</v>
      </c>
      <c r="L359" s="145"/>
      <c r="M359" s="158">
        <v>191.7</v>
      </c>
      <c r="N359" s="145"/>
      <c r="O359" s="145"/>
      <c r="P359" s="145">
        <f t="shared" si="54"/>
        <v>100</v>
      </c>
      <c r="Q359" s="145"/>
      <c r="R359" s="145">
        <f t="shared" si="60"/>
        <v>100</v>
      </c>
      <c r="S359" s="145"/>
      <c r="T359" s="145"/>
      <c r="U359" s="145">
        <f t="shared" si="55"/>
        <v>0</v>
      </c>
      <c r="V359" s="145">
        <f t="shared" si="56"/>
        <v>0</v>
      </c>
      <c r="W359" s="145">
        <f t="shared" si="57"/>
        <v>0</v>
      </c>
      <c r="X359" s="145">
        <f t="shared" si="58"/>
        <v>0</v>
      </c>
      <c r="Y359" s="145">
        <f t="shared" si="59"/>
        <v>0</v>
      </c>
    </row>
    <row r="360" spans="2:25" ht="102">
      <c r="B360" s="305" t="s">
        <v>484</v>
      </c>
      <c r="C360" s="150" t="s">
        <v>458</v>
      </c>
      <c r="D360" s="152"/>
      <c r="E360" s="258"/>
      <c r="F360" s="158">
        <f t="shared" si="52"/>
        <v>2286.3</v>
      </c>
      <c r="G360" s="158"/>
      <c r="H360" s="158">
        <f>H361</f>
        <v>2286.3</v>
      </c>
      <c r="I360" s="145"/>
      <c r="J360" s="145"/>
      <c r="K360" s="158">
        <f t="shared" si="61"/>
        <v>2286.3</v>
      </c>
      <c r="L360" s="145"/>
      <c r="M360" s="158">
        <f>M361</f>
        <v>2286.3</v>
      </c>
      <c r="N360" s="145"/>
      <c r="O360" s="145"/>
      <c r="P360" s="145">
        <f t="shared" si="54"/>
        <v>100</v>
      </c>
      <c r="Q360" s="145"/>
      <c r="R360" s="145">
        <f t="shared" si="60"/>
        <v>100</v>
      </c>
      <c r="S360" s="145"/>
      <c r="T360" s="145"/>
      <c r="U360" s="145">
        <f t="shared" si="55"/>
        <v>0</v>
      </c>
      <c r="V360" s="145">
        <f t="shared" si="56"/>
        <v>0</v>
      </c>
      <c r="W360" s="145">
        <f t="shared" si="57"/>
        <v>0</v>
      </c>
      <c r="X360" s="145">
        <f t="shared" si="58"/>
        <v>0</v>
      </c>
      <c r="Y360" s="145">
        <f t="shared" si="59"/>
        <v>0</v>
      </c>
    </row>
    <row r="361" spans="2:25" ht="38.25">
      <c r="B361" s="153" t="s">
        <v>140</v>
      </c>
      <c r="C361" s="150" t="s">
        <v>458</v>
      </c>
      <c r="D361" s="152" t="s">
        <v>141</v>
      </c>
      <c r="E361" s="258"/>
      <c r="F361" s="158">
        <f t="shared" si="52"/>
        <v>2286.3</v>
      </c>
      <c r="G361" s="158"/>
      <c r="H361" s="158">
        <f>H362</f>
        <v>2286.3</v>
      </c>
      <c r="I361" s="145"/>
      <c r="J361" s="145"/>
      <c r="K361" s="158">
        <f t="shared" si="61"/>
        <v>2286.3</v>
      </c>
      <c r="L361" s="145"/>
      <c r="M361" s="158">
        <f>M362</f>
        <v>2286.3</v>
      </c>
      <c r="N361" s="145"/>
      <c r="O361" s="145"/>
      <c r="P361" s="145">
        <f t="shared" si="54"/>
        <v>100</v>
      </c>
      <c r="Q361" s="145"/>
      <c r="R361" s="145">
        <f t="shared" si="60"/>
        <v>100</v>
      </c>
      <c r="S361" s="145"/>
      <c r="T361" s="145"/>
      <c r="U361" s="145">
        <f t="shared" si="55"/>
        <v>0</v>
      </c>
      <c r="V361" s="145">
        <f t="shared" si="56"/>
        <v>0</v>
      </c>
      <c r="W361" s="145">
        <f t="shared" si="57"/>
        <v>0</v>
      </c>
      <c r="X361" s="145">
        <f t="shared" si="58"/>
        <v>0</v>
      </c>
      <c r="Y361" s="145">
        <f t="shared" si="59"/>
        <v>0</v>
      </c>
    </row>
    <row r="362" spans="2:25" ht="12.75">
      <c r="B362" s="153" t="s">
        <v>360</v>
      </c>
      <c r="C362" s="150" t="s">
        <v>458</v>
      </c>
      <c r="D362" s="152" t="s">
        <v>141</v>
      </c>
      <c r="E362" s="258" t="s">
        <v>300</v>
      </c>
      <c r="F362" s="158">
        <f t="shared" si="52"/>
        <v>2286.3</v>
      </c>
      <c r="G362" s="158"/>
      <c r="H362" s="158">
        <v>2286.3</v>
      </c>
      <c r="I362" s="145"/>
      <c r="J362" s="145"/>
      <c r="K362" s="158">
        <f t="shared" si="61"/>
        <v>2286.3</v>
      </c>
      <c r="L362" s="145"/>
      <c r="M362" s="158">
        <v>2286.3</v>
      </c>
      <c r="N362" s="145"/>
      <c r="O362" s="145"/>
      <c r="P362" s="145">
        <f t="shared" si="54"/>
        <v>100</v>
      </c>
      <c r="Q362" s="145"/>
      <c r="R362" s="145">
        <f t="shared" si="60"/>
        <v>100</v>
      </c>
      <c r="S362" s="145"/>
      <c r="T362" s="145"/>
      <c r="U362" s="145">
        <f t="shared" si="55"/>
        <v>0</v>
      </c>
      <c r="V362" s="145">
        <f t="shared" si="56"/>
        <v>0</v>
      </c>
      <c r="W362" s="145">
        <f t="shared" si="57"/>
        <v>0</v>
      </c>
      <c r="X362" s="145">
        <f t="shared" si="58"/>
        <v>0</v>
      </c>
      <c r="Y362" s="145">
        <f t="shared" si="59"/>
        <v>0</v>
      </c>
    </row>
    <row r="363" spans="2:25" ht="102">
      <c r="B363" s="299" t="s">
        <v>485</v>
      </c>
      <c r="C363" s="36" t="s">
        <v>12</v>
      </c>
      <c r="D363" s="40"/>
      <c r="E363" s="256"/>
      <c r="F363" s="145">
        <f t="shared" si="52"/>
        <v>10.4</v>
      </c>
      <c r="G363" s="145"/>
      <c r="H363" s="145">
        <f>H364</f>
        <v>10.4</v>
      </c>
      <c r="I363" s="145"/>
      <c r="J363" s="145"/>
      <c r="K363" s="145">
        <f t="shared" si="61"/>
        <v>10.4</v>
      </c>
      <c r="L363" s="145"/>
      <c r="M363" s="145">
        <f>M364</f>
        <v>10.4</v>
      </c>
      <c r="N363" s="145"/>
      <c r="O363" s="145"/>
      <c r="P363" s="145">
        <f t="shared" si="54"/>
        <v>100</v>
      </c>
      <c r="Q363" s="145"/>
      <c r="R363" s="145">
        <f t="shared" si="60"/>
        <v>100</v>
      </c>
      <c r="S363" s="145"/>
      <c r="T363" s="145"/>
      <c r="U363" s="145">
        <f t="shared" si="55"/>
        <v>0</v>
      </c>
      <c r="V363" s="145">
        <f t="shared" si="56"/>
        <v>0</v>
      </c>
      <c r="W363" s="145">
        <f t="shared" si="57"/>
        <v>0</v>
      </c>
      <c r="X363" s="145">
        <f t="shared" si="58"/>
        <v>0</v>
      </c>
      <c r="Y363" s="145">
        <f t="shared" si="59"/>
        <v>0</v>
      </c>
    </row>
    <row r="364" spans="2:25" ht="38.25">
      <c r="B364" s="31" t="s">
        <v>140</v>
      </c>
      <c r="C364" s="36" t="s">
        <v>12</v>
      </c>
      <c r="D364" s="40" t="s">
        <v>141</v>
      </c>
      <c r="E364" s="256"/>
      <c r="F364" s="145">
        <f t="shared" si="52"/>
        <v>10.4</v>
      </c>
      <c r="G364" s="145"/>
      <c r="H364" s="145">
        <f>H365</f>
        <v>10.4</v>
      </c>
      <c r="I364" s="145"/>
      <c r="J364" s="145"/>
      <c r="K364" s="145">
        <f t="shared" si="61"/>
        <v>10.4</v>
      </c>
      <c r="L364" s="145"/>
      <c r="M364" s="145">
        <f>M365</f>
        <v>10.4</v>
      </c>
      <c r="N364" s="145"/>
      <c r="O364" s="145"/>
      <c r="P364" s="145">
        <f t="shared" si="54"/>
        <v>100</v>
      </c>
      <c r="Q364" s="145"/>
      <c r="R364" s="145">
        <f t="shared" si="60"/>
        <v>100</v>
      </c>
      <c r="S364" s="145"/>
      <c r="T364" s="145"/>
      <c r="U364" s="145">
        <f t="shared" si="55"/>
        <v>0</v>
      </c>
      <c r="V364" s="145">
        <f t="shared" si="56"/>
        <v>0</v>
      </c>
      <c r="W364" s="145">
        <f t="shared" si="57"/>
        <v>0</v>
      </c>
      <c r="X364" s="145">
        <f t="shared" si="58"/>
        <v>0</v>
      </c>
      <c r="Y364" s="145">
        <f t="shared" si="59"/>
        <v>0</v>
      </c>
    </row>
    <row r="365" spans="2:25" ht="12.75">
      <c r="B365" s="31" t="s">
        <v>348</v>
      </c>
      <c r="C365" s="36" t="s">
        <v>12</v>
      </c>
      <c r="D365" s="40" t="s">
        <v>141</v>
      </c>
      <c r="E365" s="256" t="s">
        <v>347</v>
      </c>
      <c r="F365" s="145">
        <f t="shared" si="52"/>
        <v>10.4</v>
      </c>
      <c r="G365" s="145"/>
      <c r="H365" s="145">
        <v>10.4</v>
      </c>
      <c r="I365" s="145"/>
      <c r="J365" s="145"/>
      <c r="K365" s="145">
        <f t="shared" si="61"/>
        <v>10.4</v>
      </c>
      <c r="L365" s="145"/>
      <c r="M365" s="145">
        <v>10.4</v>
      </c>
      <c r="N365" s="145"/>
      <c r="O365" s="145"/>
      <c r="P365" s="145">
        <f t="shared" si="54"/>
        <v>100</v>
      </c>
      <c r="Q365" s="145"/>
      <c r="R365" s="145">
        <f t="shared" si="60"/>
        <v>100</v>
      </c>
      <c r="S365" s="145"/>
      <c r="T365" s="145"/>
      <c r="U365" s="145">
        <f t="shared" si="55"/>
        <v>0</v>
      </c>
      <c r="V365" s="145">
        <f t="shared" si="56"/>
        <v>0</v>
      </c>
      <c r="W365" s="145">
        <f t="shared" si="57"/>
        <v>0</v>
      </c>
      <c r="X365" s="145">
        <f t="shared" si="58"/>
        <v>0</v>
      </c>
      <c r="Y365" s="145">
        <f t="shared" si="59"/>
        <v>0</v>
      </c>
    </row>
    <row r="366" spans="2:25" ht="114.75">
      <c r="B366" s="305" t="s">
        <v>130</v>
      </c>
      <c r="C366" s="87" t="s">
        <v>131</v>
      </c>
      <c r="D366" s="152"/>
      <c r="E366" s="258"/>
      <c r="F366" s="158">
        <f t="shared" si="52"/>
        <v>1</v>
      </c>
      <c r="G366" s="158"/>
      <c r="H366" s="158">
        <f>H367</f>
        <v>1</v>
      </c>
      <c r="I366" s="145"/>
      <c r="J366" s="145"/>
      <c r="K366" s="158">
        <f t="shared" si="61"/>
        <v>1</v>
      </c>
      <c r="L366" s="145"/>
      <c r="M366" s="158">
        <f>M367</f>
        <v>1</v>
      </c>
      <c r="N366" s="145"/>
      <c r="O366" s="145"/>
      <c r="P366" s="145">
        <f t="shared" si="54"/>
        <v>100</v>
      </c>
      <c r="Q366" s="145"/>
      <c r="R366" s="145">
        <f t="shared" si="60"/>
        <v>100</v>
      </c>
      <c r="S366" s="145"/>
      <c r="T366" s="145"/>
      <c r="U366" s="145">
        <f t="shared" si="55"/>
        <v>0</v>
      </c>
      <c r="V366" s="145">
        <f t="shared" si="56"/>
        <v>0</v>
      </c>
      <c r="W366" s="145">
        <f t="shared" si="57"/>
        <v>0</v>
      </c>
      <c r="X366" s="145">
        <f t="shared" si="58"/>
        <v>0</v>
      </c>
      <c r="Y366" s="145">
        <f t="shared" si="59"/>
        <v>0</v>
      </c>
    </row>
    <row r="367" spans="2:25" ht="25.5">
      <c r="B367" s="159" t="s">
        <v>467</v>
      </c>
      <c r="C367" s="87" t="s">
        <v>131</v>
      </c>
      <c r="D367" s="152" t="s">
        <v>381</v>
      </c>
      <c r="E367" s="258"/>
      <c r="F367" s="158">
        <f t="shared" si="52"/>
        <v>1</v>
      </c>
      <c r="G367" s="158"/>
      <c r="H367" s="158">
        <f>H368</f>
        <v>1</v>
      </c>
      <c r="I367" s="145"/>
      <c r="J367" s="145"/>
      <c r="K367" s="158">
        <f t="shared" si="61"/>
        <v>1</v>
      </c>
      <c r="L367" s="145"/>
      <c r="M367" s="158">
        <f>M368</f>
        <v>1</v>
      </c>
      <c r="N367" s="145"/>
      <c r="O367" s="145"/>
      <c r="P367" s="145">
        <f t="shared" si="54"/>
        <v>100</v>
      </c>
      <c r="Q367" s="145"/>
      <c r="R367" s="145">
        <f t="shared" si="60"/>
        <v>100</v>
      </c>
      <c r="S367" s="145"/>
      <c r="T367" s="145"/>
      <c r="U367" s="145">
        <f t="shared" si="55"/>
        <v>0</v>
      </c>
      <c r="V367" s="145">
        <f t="shared" si="56"/>
        <v>0</v>
      </c>
      <c r="W367" s="145">
        <f t="shared" si="57"/>
        <v>0</v>
      </c>
      <c r="X367" s="145">
        <f t="shared" si="58"/>
        <v>0</v>
      </c>
      <c r="Y367" s="145">
        <f t="shared" si="59"/>
        <v>0</v>
      </c>
    </row>
    <row r="368" spans="2:25" ht="12.75">
      <c r="B368" s="153" t="s">
        <v>63</v>
      </c>
      <c r="C368" s="87" t="s">
        <v>131</v>
      </c>
      <c r="D368" s="152" t="s">
        <v>381</v>
      </c>
      <c r="E368" s="258" t="s">
        <v>301</v>
      </c>
      <c r="F368" s="158">
        <f t="shared" si="52"/>
        <v>1</v>
      </c>
      <c r="G368" s="158"/>
      <c r="H368" s="158">
        <v>1</v>
      </c>
      <c r="I368" s="145"/>
      <c r="J368" s="145"/>
      <c r="K368" s="158">
        <f t="shared" si="61"/>
        <v>1</v>
      </c>
      <c r="L368" s="145"/>
      <c r="M368" s="158">
        <v>1</v>
      </c>
      <c r="N368" s="145"/>
      <c r="O368" s="145"/>
      <c r="P368" s="145">
        <f t="shared" si="54"/>
        <v>100</v>
      </c>
      <c r="Q368" s="145"/>
      <c r="R368" s="145">
        <f t="shared" si="60"/>
        <v>100</v>
      </c>
      <c r="S368" s="145"/>
      <c r="T368" s="145"/>
      <c r="U368" s="145">
        <f t="shared" si="55"/>
        <v>0</v>
      </c>
      <c r="V368" s="145">
        <f t="shared" si="56"/>
        <v>0</v>
      </c>
      <c r="W368" s="145">
        <f t="shared" si="57"/>
        <v>0</v>
      </c>
      <c r="X368" s="145">
        <f t="shared" si="58"/>
        <v>0</v>
      </c>
      <c r="Y368" s="145">
        <f t="shared" si="59"/>
        <v>0</v>
      </c>
    </row>
    <row r="369" spans="2:25" ht="89.25">
      <c r="B369" s="305" t="s">
        <v>501</v>
      </c>
      <c r="C369" s="87" t="s">
        <v>132</v>
      </c>
      <c r="D369" s="152"/>
      <c r="E369" s="258"/>
      <c r="F369" s="158">
        <f t="shared" si="52"/>
        <v>5</v>
      </c>
      <c r="G369" s="158"/>
      <c r="H369" s="158">
        <f>H370</f>
        <v>5</v>
      </c>
      <c r="I369" s="145"/>
      <c r="J369" s="145"/>
      <c r="K369" s="158">
        <f t="shared" si="61"/>
        <v>5</v>
      </c>
      <c r="L369" s="145"/>
      <c r="M369" s="158">
        <f>M370</f>
        <v>5</v>
      </c>
      <c r="N369" s="145"/>
      <c r="O369" s="145"/>
      <c r="P369" s="145">
        <f t="shared" si="54"/>
        <v>100</v>
      </c>
      <c r="Q369" s="145"/>
      <c r="R369" s="145">
        <f t="shared" si="60"/>
        <v>100</v>
      </c>
      <c r="S369" s="145"/>
      <c r="T369" s="145"/>
      <c r="U369" s="145">
        <f t="shared" si="55"/>
        <v>0</v>
      </c>
      <c r="V369" s="145">
        <f t="shared" si="56"/>
        <v>0</v>
      </c>
      <c r="W369" s="145">
        <f t="shared" si="57"/>
        <v>0</v>
      </c>
      <c r="X369" s="145">
        <f t="shared" si="58"/>
        <v>0</v>
      </c>
      <c r="Y369" s="145">
        <f t="shared" si="59"/>
        <v>0</v>
      </c>
    </row>
    <row r="370" spans="2:25" ht="25.5">
      <c r="B370" s="159" t="s">
        <v>467</v>
      </c>
      <c r="C370" s="87" t="s">
        <v>132</v>
      </c>
      <c r="D370" s="152" t="s">
        <v>381</v>
      </c>
      <c r="E370" s="258"/>
      <c r="F370" s="158">
        <f t="shared" si="52"/>
        <v>5</v>
      </c>
      <c r="G370" s="158"/>
      <c r="H370" s="158">
        <f>H371</f>
        <v>5</v>
      </c>
      <c r="I370" s="145"/>
      <c r="J370" s="145"/>
      <c r="K370" s="158">
        <f t="shared" si="61"/>
        <v>5</v>
      </c>
      <c r="L370" s="145"/>
      <c r="M370" s="158">
        <f>M371</f>
        <v>5</v>
      </c>
      <c r="N370" s="145"/>
      <c r="O370" s="145"/>
      <c r="P370" s="145">
        <f t="shared" si="54"/>
        <v>100</v>
      </c>
      <c r="Q370" s="145"/>
      <c r="R370" s="145">
        <f t="shared" si="60"/>
        <v>100</v>
      </c>
      <c r="S370" s="145"/>
      <c r="T370" s="145"/>
      <c r="U370" s="145">
        <f t="shared" si="55"/>
        <v>0</v>
      </c>
      <c r="V370" s="145">
        <f t="shared" si="56"/>
        <v>0</v>
      </c>
      <c r="W370" s="145">
        <f t="shared" si="57"/>
        <v>0</v>
      </c>
      <c r="X370" s="145">
        <f t="shared" si="58"/>
        <v>0</v>
      </c>
      <c r="Y370" s="145">
        <f t="shared" si="59"/>
        <v>0</v>
      </c>
    </row>
    <row r="371" spans="2:25" ht="12.75">
      <c r="B371" s="153" t="s">
        <v>63</v>
      </c>
      <c r="C371" s="87" t="s">
        <v>132</v>
      </c>
      <c r="D371" s="152" t="s">
        <v>381</v>
      </c>
      <c r="E371" s="258" t="s">
        <v>301</v>
      </c>
      <c r="F371" s="158">
        <f t="shared" si="52"/>
        <v>5</v>
      </c>
      <c r="G371" s="158"/>
      <c r="H371" s="158">
        <v>5</v>
      </c>
      <c r="I371" s="145"/>
      <c r="J371" s="145"/>
      <c r="K371" s="158">
        <f t="shared" si="61"/>
        <v>5</v>
      </c>
      <c r="L371" s="145"/>
      <c r="M371" s="158">
        <v>5</v>
      </c>
      <c r="N371" s="145"/>
      <c r="O371" s="145"/>
      <c r="P371" s="145">
        <f t="shared" si="54"/>
        <v>100</v>
      </c>
      <c r="Q371" s="145"/>
      <c r="R371" s="145">
        <f t="shared" si="60"/>
        <v>100</v>
      </c>
      <c r="S371" s="145"/>
      <c r="T371" s="145"/>
      <c r="U371" s="145">
        <f t="shared" si="55"/>
        <v>0</v>
      </c>
      <c r="V371" s="145">
        <f t="shared" si="56"/>
        <v>0</v>
      </c>
      <c r="W371" s="145">
        <f t="shared" si="57"/>
        <v>0</v>
      </c>
      <c r="X371" s="145">
        <f t="shared" si="58"/>
        <v>0</v>
      </c>
      <c r="Y371" s="145">
        <f t="shared" si="59"/>
        <v>0</v>
      </c>
    </row>
    <row r="372" spans="2:25" ht="89.25">
      <c r="B372" s="305" t="s">
        <v>105</v>
      </c>
      <c r="C372" s="87" t="s">
        <v>133</v>
      </c>
      <c r="D372" s="152"/>
      <c r="E372" s="258"/>
      <c r="F372" s="158">
        <f t="shared" si="52"/>
        <v>2.5</v>
      </c>
      <c r="G372" s="158"/>
      <c r="H372" s="158">
        <f>H373</f>
        <v>2.5</v>
      </c>
      <c r="I372" s="145"/>
      <c r="J372" s="145"/>
      <c r="K372" s="158">
        <f t="shared" si="61"/>
        <v>2.5</v>
      </c>
      <c r="L372" s="145"/>
      <c r="M372" s="158">
        <f>M373</f>
        <v>2.5</v>
      </c>
      <c r="N372" s="145"/>
      <c r="O372" s="145"/>
      <c r="P372" s="145">
        <f t="shared" si="54"/>
        <v>100</v>
      </c>
      <c r="Q372" s="145"/>
      <c r="R372" s="145">
        <f t="shared" si="60"/>
        <v>100</v>
      </c>
      <c r="S372" s="145"/>
      <c r="T372" s="145"/>
      <c r="U372" s="145">
        <f t="shared" si="55"/>
        <v>0</v>
      </c>
      <c r="V372" s="145">
        <f t="shared" si="56"/>
        <v>0</v>
      </c>
      <c r="W372" s="145">
        <f t="shared" si="57"/>
        <v>0</v>
      </c>
      <c r="X372" s="145">
        <f t="shared" si="58"/>
        <v>0</v>
      </c>
      <c r="Y372" s="145">
        <f t="shared" si="59"/>
        <v>0</v>
      </c>
    </row>
    <row r="373" spans="2:25" ht="25.5">
      <c r="B373" s="159" t="s">
        <v>467</v>
      </c>
      <c r="C373" s="87" t="s">
        <v>133</v>
      </c>
      <c r="D373" s="152" t="s">
        <v>381</v>
      </c>
      <c r="E373" s="258"/>
      <c r="F373" s="158">
        <f t="shared" si="52"/>
        <v>2.5</v>
      </c>
      <c r="G373" s="158"/>
      <c r="H373" s="158">
        <f>H374</f>
        <v>2.5</v>
      </c>
      <c r="I373" s="145"/>
      <c r="J373" s="145"/>
      <c r="K373" s="158">
        <f t="shared" si="61"/>
        <v>2.5</v>
      </c>
      <c r="L373" s="145"/>
      <c r="M373" s="158">
        <f>M374</f>
        <v>2.5</v>
      </c>
      <c r="N373" s="145"/>
      <c r="O373" s="145"/>
      <c r="P373" s="145">
        <f t="shared" si="54"/>
        <v>100</v>
      </c>
      <c r="Q373" s="145"/>
      <c r="R373" s="145">
        <f t="shared" si="60"/>
        <v>100</v>
      </c>
      <c r="S373" s="145"/>
      <c r="T373" s="145"/>
      <c r="U373" s="145">
        <f t="shared" si="55"/>
        <v>0</v>
      </c>
      <c r="V373" s="145">
        <f t="shared" si="56"/>
        <v>0</v>
      </c>
      <c r="W373" s="145">
        <f t="shared" si="57"/>
        <v>0</v>
      </c>
      <c r="X373" s="145">
        <f t="shared" si="58"/>
        <v>0</v>
      </c>
      <c r="Y373" s="145">
        <f t="shared" si="59"/>
        <v>0</v>
      </c>
    </row>
    <row r="374" spans="2:25" ht="12.75">
      <c r="B374" s="153" t="s">
        <v>63</v>
      </c>
      <c r="C374" s="87" t="s">
        <v>133</v>
      </c>
      <c r="D374" s="152" t="s">
        <v>381</v>
      </c>
      <c r="E374" s="258" t="s">
        <v>301</v>
      </c>
      <c r="F374" s="158">
        <f t="shared" si="52"/>
        <v>2.5</v>
      </c>
      <c r="G374" s="158"/>
      <c r="H374" s="158">
        <v>2.5</v>
      </c>
      <c r="I374" s="145"/>
      <c r="J374" s="145"/>
      <c r="K374" s="158">
        <f t="shared" si="61"/>
        <v>2.5</v>
      </c>
      <c r="L374" s="145"/>
      <c r="M374" s="158">
        <v>2.5</v>
      </c>
      <c r="N374" s="145"/>
      <c r="O374" s="145"/>
      <c r="P374" s="145">
        <f t="shared" si="54"/>
        <v>100</v>
      </c>
      <c r="Q374" s="145"/>
      <c r="R374" s="145">
        <f t="shared" si="60"/>
        <v>100</v>
      </c>
      <c r="S374" s="145"/>
      <c r="T374" s="145"/>
      <c r="U374" s="145">
        <f t="shared" si="55"/>
        <v>0</v>
      </c>
      <c r="V374" s="145">
        <f t="shared" si="56"/>
        <v>0</v>
      </c>
      <c r="W374" s="145">
        <f t="shared" si="57"/>
        <v>0</v>
      </c>
      <c r="X374" s="145">
        <f t="shared" si="58"/>
        <v>0</v>
      </c>
      <c r="Y374" s="145">
        <f t="shared" si="59"/>
        <v>0</v>
      </c>
    </row>
    <row r="375" spans="2:25" ht="76.5">
      <c r="B375" s="299" t="s">
        <v>44</v>
      </c>
      <c r="C375" s="40" t="s">
        <v>45</v>
      </c>
      <c r="D375" s="40"/>
      <c r="E375" s="256"/>
      <c r="F375" s="145">
        <f aca="true" t="shared" si="63" ref="F375:F386">H375+I375+J375+G375</f>
        <v>100</v>
      </c>
      <c r="G375" s="145"/>
      <c r="H375" s="145">
        <f>H376</f>
        <v>100</v>
      </c>
      <c r="I375" s="145"/>
      <c r="J375" s="145"/>
      <c r="K375" s="145">
        <f t="shared" si="61"/>
        <v>84</v>
      </c>
      <c r="L375" s="145"/>
      <c r="M375" s="158">
        <f>M376</f>
        <v>84</v>
      </c>
      <c r="N375" s="145"/>
      <c r="O375" s="145"/>
      <c r="P375" s="145">
        <f t="shared" si="54"/>
        <v>84</v>
      </c>
      <c r="Q375" s="145"/>
      <c r="R375" s="145">
        <f t="shared" si="60"/>
        <v>84</v>
      </c>
      <c r="S375" s="145"/>
      <c r="T375" s="145"/>
      <c r="U375" s="145">
        <f t="shared" si="55"/>
        <v>16</v>
      </c>
      <c r="V375" s="145">
        <f t="shared" si="56"/>
        <v>0</v>
      </c>
      <c r="W375" s="145">
        <f t="shared" si="57"/>
        <v>16</v>
      </c>
      <c r="X375" s="145">
        <f t="shared" si="58"/>
        <v>0</v>
      </c>
      <c r="Y375" s="145">
        <f t="shared" si="59"/>
        <v>0</v>
      </c>
    </row>
    <row r="376" spans="2:25" ht="12.75">
      <c r="B376" s="41" t="s">
        <v>297</v>
      </c>
      <c r="C376" s="40" t="s">
        <v>45</v>
      </c>
      <c r="D376" s="40" t="s">
        <v>66</v>
      </c>
      <c r="E376" s="256"/>
      <c r="F376" s="145">
        <f t="shared" si="63"/>
        <v>100</v>
      </c>
      <c r="G376" s="145"/>
      <c r="H376" s="145">
        <f>H377</f>
        <v>100</v>
      </c>
      <c r="I376" s="145"/>
      <c r="J376" s="145"/>
      <c r="K376" s="145">
        <f t="shared" si="61"/>
        <v>84</v>
      </c>
      <c r="L376" s="145"/>
      <c r="M376" s="145">
        <f>M377</f>
        <v>84</v>
      </c>
      <c r="N376" s="145"/>
      <c r="O376" s="145"/>
      <c r="P376" s="145">
        <f t="shared" si="54"/>
        <v>84</v>
      </c>
      <c r="Q376" s="145"/>
      <c r="R376" s="145">
        <f t="shared" si="60"/>
        <v>84</v>
      </c>
      <c r="S376" s="145"/>
      <c r="T376" s="145"/>
      <c r="U376" s="145">
        <f t="shared" si="55"/>
        <v>16</v>
      </c>
      <c r="V376" s="145">
        <f t="shared" si="56"/>
        <v>0</v>
      </c>
      <c r="W376" s="145">
        <f t="shared" si="57"/>
        <v>16</v>
      </c>
      <c r="X376" s="145">
        <f t="shared" si="58"/>
        <v>0</v>
      </c>
      <c r="Y376" s="145">
        <f t="shared" si="59"/>
        <v>0</v>
      </c>
    </row>
    <row r="377" spans="2:25" ht="12.75">
      <c r="B377" s="41" t="s">
        <v>355</v>
      </c>
      <c r="C377" s="40" t="s">
        <v>45</v>
      </c>
      <c r="D377" s="40" t="s">
        <v>66</v>
      </c>
      <c r="E377" s="256" t="s">
        <v>346</v>
      </c>
      <c r="F377" s="145">
        <f t="shared" si="63"/>
        <v>100</v>
      </c>
      <c r="G377" s="145"/>
      <c r="H377" s="145">
        <v>100</v>
      </c>
      <c r="I377" s="145"/>
      <c r="J377" s="145"/>
      <c r="K377" s="145">
        <f t="shared" si="61"/>
        <v>84</v>
      </c>
      <c r="L377" s="145"/>
      <c r="M377" s="145">
        <v>84</v>
      </c>
      <c r="N377" s="145"/>
      <c r="O377" s="145"/>
      <c r="P377" s="145">
        <f t="shared" si="54"/>
        <v>84</v>
      </c>
      <c r="Q377" s="145"/>
      <c r="R377" s="145">
        <f t="shared" si="60"/>
        <v>84</v>
      </c>
      <c r="S377" s="145"/>
      <c r="T377" s="145"/>
      <c r="U377" s="145">
        <f t="shared" si="55"/>
        <v>16</v>
      </c>
      <c r="V377" s="145">
        <f t="shared" si="56"/>
        <v>0</v>
      </c>
      <c r="W377" s="145">
        <f t="shared" si="57"/>
        <v>16</v>
      </c>
      <c r="X377" s="145">
        <f t="shared" si="58"/>
        <v>0</v>
      </c>
      <c r="Y377" s="145">
        <f t="shared" si="59"/>
        <v>0</v>
      </c>
    </row>
    <row r="378" spans="2:25" ht="63.75">
      <c r="B378" s="305" t="s">
        <v>502</v>
      </c>
      <c r="C378" s="164" t="s">
        <v>22</v>
      </c>
      <c r="D378" s="165"/>
      <c r="E378" s="263"/>
      <c r="F378" s="158">
        <f t="shared" si="63"/>
        <v>4374.2</v>
      </c>
      <c r="G378" s="158"/>
      <c r="H378" s="158">
        <f>H379</f>
        <v>4374.2</v>
      </c>
      <c r="I378" s="158"/>
      <c r="J378" s="158"/>
      <c r="K378" s="158">
        <f t="shared" si="61"/>
        <v>4374.2</v>
      </c>
      <c r="L378" s="145"/>
      <c r="M378" s="158">
        <f>M379</f>
        <v>4374.2</v>
      </c>
      <c r="N378" s="158"/>
      <c r="O378" s="158"/>
      <c r="P378" s="145">
        <f t="shared" si="54"/>
        <v>100</v>
      </c>
      <c r="Q378" s="145"/>
      <c r="R378" s="145">
        <f t="shared" si="60"/>
        <v>100</v>
      </c>
      <c r="S378" s="145"/>
      <c r="T378" s="145"/>
      <c r="U378" s="145">
        <f t="shared" si="55"/>
        <v>0</v>
      </c>
      <c r="V378" s="145">
        <f t="shared" si="56"/>
        <v>0</v>
      </c>
      <c r="W378" s="145">
        <f t="shared" si="57"/>
        <v>0</v>
      </c>
      <c r="X378" s="145">
        <f t="shared" si="58"/>
        <v>0</v>
      </c>
      <c r="Y378" s="145">
        <f t="shared" si="59"/>
        <v>0</v>
      </c>
    </row>
    <row r="379" spans="2:25" ht="25.5">
      <c r="B379" s="159" t="s">
        <v>467</v>
      </c>
      <c r="C379" s="164" t="s">
        <v>22</v>
      </c>
      <c r="D379" s="165" t="s">
        <v>381</v>
      </c>
      <c r="E379" s="263"/>
      <c r="F379" s="158">
        <f t="shared" si="63"/>
        <v>4374.2</v>
      </c>
      <c r="G379" s="158"/>
      <c r="H379" s="158">
        <f>H380</f>
        <v>4374.2</v>
      </c>
      <c r="I379" s="158"/>
      <c r="J379" s="158"/>
      <c r="K379" s="158">
        <f t="shared" si="61"/>
        <v>4374.2</v>
      </c>
      <c r="L379" s="145"/>
      <c r="M379" s="158">
        <f>M380</f>
        <v>4374.2</v>
      </c>
      <c r="N379" s="158"/>
      <c r="O379" s="158"/>
      <c r="P379" s="145">
        <f t="shared" si="54"/>
        <v>100</v>
      </c>
      <c r="Q379" s="145"/>
      <c r="R379" s="145">
        <f t="shared" si="60"/>
        <v>100</v>
      </c>
      <c r="S379" s="145"/>
      <c r="T379" s="145"/>
      <c r="U379" s="145">
        <f t="shared" si="55"/>
        <v>0</v>
      </c>
      <c r="V379" s="145">
        <f t="shared" si="56"/>
        <v>0</v>
      </c>
      <c r="W379" s="145">
        <f t="shared" si="57"/>
        <v>0</v>
      </c>
      <c r="X379" s="145">
        <f t="shared" si="58"/>
        <v>0</v>
      </c>
      <c r="Y379" s="145">
        <f t="shared" si="59"/>
        <v>0</v>
      </c>
    </row>
    <row r="380" spans="2:25" ht="12.75">
      <c r="B380" s="153" t="s">
        <v>175</v>
      </c>
      <c r="C380" s="164" t="s">
        <v>22</v>
      </c>
      <c r="D380" s="165" t="s">
        <v>381</v>
      </c>
      <c r="E380" s="264" t="s">
        <v>174</v>
      </c>
      <c r="F380" s="158">
        <f t="shared" si="63"/>
        <v>4374.2</v>
      </c>
      <c r="G380" s="158"/>
      <c r="H380" s="158">
        <v>4374.2</v>
      </c>
      <c r="I380" s="158"/>
      <c r="J380" s="158"/>
      <c r="K380" s="158">
        <f t="shared" si="61"/>
        <v>4374.2</v>
      </c>
      <c r="L380" s="145"/>
      <c r="M380" s="158">
        <v>4374.2</v>
      </c>
      <c r="N380" s="158"/>
      <c r="O380" s="158"/>
      <c r="P380" s="145">
        <f t="shared" si="54"/>
        <v>100</v>
      </c>
      <c r="Q380" s="145"/>
      <c r="R380" s="145">
        <f t="shared" si="60"/>
        <v>100</v>
      </c>
      <c r="S380" s="145"/>
      <c r="T380" s="145"/>
      <c r="U380" s="145">
        <f t="shared" si="55"/>
        <v>0</v>
      </c>
      <c r="V380" s="145">
        <f t="shared" si="56"/>
        <v>0</v>
      </c>
      <c r="W380" s="145">
        <f t="shared" si="57"/>
        <v>0</v>
      </c>
      <c r="X380" s="145">
        <f t="shared" si="58"/>
        <v>0</v>
      </c>
      <c r="Y380" s="145">
        <f t="shared" si="59"/>
        <v>0</v>
      </c>
    </row>
    <row r="381" spans="2:25" ht="63.75">
      <c r="B381" s="31" t="s">
        <v>114</v>
      </c>
      <c r="C381" s="129" t="s">
        <v>512</v>
      </c>
      <c r="D381" s="40"/>
      <c r="E381" s="262"/>
      <c r="F381" s="145">
        <f t="shared" si="63"/>
        <v>12341.4</v>
      </c>
      <c r="G381" s="145"/>
      <c r="H381" s="145"/>
      <c r="I381" s="145">
        <f>I382</f>
        <v>12341.4</v>
      </c>
      <c r="J381" s="145"/>
      <c r="K381" s="145">
        <f t="shared" si="61"/>
        <v>689.7</v>
      </c>
      <c r="L381" s="145"/>
      <c r="M381" s="145"/>
      <c r="N381" s="145">
        <f>N382</f>
        <v>689.7</v>
      </c>
      <c r="O381" s="145"/>
      <c r="P381" s="145">
        <f t="shared" si="54"/>
        <v>5.588506976518062</v>
      </c>
      <c r="Q381" s="145"/>
      <c r="R381" s="145"/>
      <c r="S381" s="145">
        <f>N381/I381*100</f>
        <v>5.588506976518062</v>
      </c>
      <c r="T381" s="145"/>
      <c r="U381" s="145">
        <f t="shared" si="55"/>
        <v>11651.699999999999</v>
      </c>
      <c r="V381" s="145">
        <f t="shared" si="56"/>
        <v>0</v>
      </c>
      <c r="W381" s="145">
        <f t="shared" si="57"/>
        <v>0</v>
      </c>
      <c r="X381" s="145">
        <f t="shared" si="58"/>
        <v>11651.699999999999</v>
      </c>
      <c r="Y381" s="145">
        <f t="shared" si="59"/>
        <v>0</v>
      </c>
    </row>
    <row r="382" spans="2:25" ht="25.5">
      <c r="B382" s="41" t="s">
        <v>467</v>
      </c>
      <c r="C382" s="129" t="s">
        <v>512</v>
      </c>
      <c r="D382" s="40" t="s">
        <v>381</v>
      </c>
      <c r="E382" s="262"/>
      <c r="F382" s="145">
        <f t="shared" si="63"/>
        <v>12341.4</v>
      </c>
      <c r="G382" s="145"/>
      <c r="H382" s="145"/>
      <c r="I382" s="145">
        <f>I383</f>
        <v>12341.4</v>
      </c>
      <c r="J382" s="145"/>
      <c r="K382" s="145">
        <f t="shared" si="61"/>
        <v>689.7</v>
      </c>
      <c r="L382" s="145"/>
      <c r="M382" s="145"/>
      <c r="N382" s="145">
        <f>N383</f>
        <v>689.7</v>
      </c>
      <c r="O382" s="145"/>
      <c r="P382" s="145">
        <f t="shared" si="54"/>
        <v>5.588506976518062</v>
      </c>
      <c r="Q382" s="145"/>
      <c r="R382" s="145"/>
      <c r="S382" s="145">
        <f>N382/I382*100</f>
        <v>5.588506976518062</v>
      </c>
      <c r="T382" s="145"/>
      <c r="U382" s="145">
        <f t="shared" si="55"/>
        <v>11651.699999999999</v>
      </c>
      <c r="V382" s="145">
        <f t="shared" si="56"/>
        <v>0</v>
      </c>
      <c r="W382" s="145">
        <f t="shared" si="57"/>
        <v>0</v>
      </c>
      <c r="X382" s="145">
        <f t="shared" si="58"/>
        <v>11651.699999999999</v>
      </c>
      <c r="Y382" s="145">
        <f t="shared" si="59"/>
        <v>0</v>
      </c>
    </row>
    <row r="383" spans="2:25" ht="12.75">
      <c r="B383" s="31" t="s">
        <v>175</v>
      </c>
      <c r="C383" s="129" t="s">
        <v>512</v>
      </c>
      <c r="D383" s="40" t="s">
        <v>381</v>
      </c>
      <c r="E383" s="265" t="s">
        <v>174</v>
      </c>
      <c r="F383" s="145">
        <f t="shared" si="63"/>
        <v>12341.4</v>
      </c>
      <c r="G383" s="145"/>
      <c r="H383" s="145"/>
      <c r="I383" s="145">
        <v>12341.4</v>
      </c>
      <c r="J383" s="145"/>
      <c r="K383" s="145">
        <f t="shared" si="61"/>
        <v>689.7</v>
      </c>
      <c r="L383" s="145"/>
      <c r="M383" s="145"/>
      <c r="N383" s="145">
        <v>689.7</v>
      </c>
      <c r="O383" s="145"/>
      <c r="P383" s="145">
        <f t="shared" si="54"/>
        <v>5.588506976518062</v>
      </c>
      <c r="Q383" s="145"/>
      <c r="R383" s="145"/>
      <c r="S383" s="145">
        <f>N383/I383*100</f>
        <v>5.588506976518062</v>
      </c>
      <c r="T383" s="145"/>
      <c r="U383" s="145">
        <f t="shared" si="55"/>
        <v>11651.699999999999</v>
      </c>
      <c r="V383" s="145">
        <f t="shared" si="56"/>
        <v>0</v>
      </c>
      <c r="W383" s="145">
        <f t="shared" si="57"/>
        <v>0</v>
      </c>
      <c r="X383" s="145">
        <f t="shared" si="58"/>
        <v>11651.699999999999</v>
      </c>
      <c r="Y383" s="145">
        <f t="shared" si="59"/>
        <v>0</v>
      </c>
    </row>
    <row r="384" spans="2:25" ht="76.5">
      <c r="B384" s="13" t="s">
        <v>647</v>
      </c>
      <c r="C384" s="130" t="s">
        <v>234</v>
      </c>
      <c r="D384" s="79"/>
      <c r="E384" s="262"/>
      <c r="F384" s="145">
        <f t="shared" si="63"/>
        <v>7</v>
      </c>
      <c r="G384" s="145"/>
      <c r="H384" s="145">
        <f>H385</f>
        <v>7</v>
      </c>
      <c r="I384" s="145"/>
      <c r="J384" s="145"/>
      <c r="K384" s="145">
        <f t="shared" si="61"/>
        <v>7</v>
      </c>
      <c r="L384" s="145"/>
      <c r="M384" s="145">
        <f>M385</f>
        <v>7</v>
      </c>
      <c r="N384" s="145"/>
      <c r="O384" s="145"/>
      <c r="P384" s="145">
        <f t="shared" si="54"/>
        <v>100</v>
      </c>
      <c r="Q384" s="145"/>
      <c r="R384" s="145">
        <f t="shared" si="60"/>
        <v>100</v>
      </c>
      <c r="S384" s="145"/>
      <c r="T384" s="145"/>
      <c r="U384" s="145">
        <f t="shared" si="55"/>
        <v>0</v>
      </c>
      <c r="V384" s="145">
        <f t="shared" si="56"/>
        <v>0</v>
      </c>
      <c r="W384" s="145">
        <f t="shared" si="57"/>
        <v>0</v>
      </c>
      <c r="X384" s="145">
        <f t="shared" si="58"/>
        <v>0</v>
      </c>
      <c r="Y384" s="145">
        <f t="shared" si="59"/>
        <v>0</v>
      </c>
    </row>
    <row r="385" spans="2:25" ht="25.5">
      <c r="B385" s="41" t="s">
        <v>467</v>
      </c>
      <c r="C385" s="130" t="s">
        <v>234</v>
      </c>
      <c r="D385" s="131" t="s">
        <v>381</v>
      </c>
      <c r="E385" s="262"/>
      <c r="F385" s="145">
        <f t="shared" si="63"/>
        <v>7</v>
      </c>
      <c r="G385" s="145"/>
      <c r="H385" s="145">
        <f>H386</f>
        <v>7</v>
      </c>
      <c r="I385" s="145"/>
      <c r="J385" s="145"/>
      <c r="K385" s="145">
        <f t="shared" si="61"/>
        <v>7</v>
      </c>
      <c r="L385" s="145"/>
      <c r="M385" s="145">
        <f>M386</f>
        <v>7</v>
      </c>
      <c r="N385" s="145"/>
      <c r="O385" s="145"/>
      <c r="P385" s="145">
        <f t="shared" si="54"/>
        <v>100</v>
      </c>
      <c r="Q385" s="145"/>
      <c r="R385" s="145">
        <f t="shared" si="60"/>
        <v>100</v>
      </c>
      <c r="S385" s="145"/>
      <c r="T385" s="145"/>
      <c r="U385" s="145">
        <f t="shared" si="55"/>
        <v>0</v>
      </c>
      <c r="V385" s="145">
        <f t="shared" si="56"/>
        <v>0</v>
      </c>
      <c r="W385" s="145">
        <f t="shared" si="57"/>
        <v>0</v>
      </c>
      <c r="X385" s="145">
        <f t="shared" si="58"/>
        <v>0</v>
      </c>
      <c r="Y385" s="145">
        <f t="shared" si="59"/>
        <v>0</v>
      </c>
    </row>
    <row r="386" spans="2:25" ht="12.75">
      <c r="B386" s="31" t="s">
        <v>175</v>
      </c>
      <c r="C386" s="130" t="s">
        <v>234</v>
      </c>
      <c r="D386" s="131" t="s">
        <v>381</v>
      </c>
      <c r="E386" s="265" t="s">
        <v>174</v>
      </c>
      <c r="F386" s="145">
        <f t="shared" si="63"/>
        <v>7</v>
      </c>
      <c r="G386" s="145"/>
      <c r="H386" s="145">
        <v>7</v>
      </c>
      <c r="I386" s="145"/>
      <c r="J386" s="145"/>
      <c r="K386" s="145">
        <f t="shared" si="61"/>
        <v>7</v>
      </c>
      <c r="L386" s="145"/>
      <c r="M386" s="145">
        <v>7</v>
      </c>
      <c r="N386" s="145"/>
      <c r="O386" s="145"/>
      <c r="P386" s="145">
        <f t="shared" si="54"/>
        <v>100</v>
      </c>
      <c r="Q386" s="145"/>
      <c r="R386" s="145">
        <f t="shared" si="60"/>
        <v>100</v>
      </c>
      <c r="S386" s="145"/>
      <c r="T386" s="145"/>
      <c r="U386" s="145">
        <f t="shared" si="55"/>
        <v>0</v>
      </c>
      <c r="V386" s="145">
        <f t="shared" si="56"/>
        <v>0</v>
      </c>
      <c r="W386" s="145">
        <f t="shared" si="57"/>
        <v>0</v>
      </c>
      <c r="X386" s="145">
        <f t="shared" si="58"/>
        <v>0</v>
      </c>
      <c r="Y386" s="145">
        <f t="shared" si="59"/>
        <v>0</v>
      </c>
    </row>
  </sheetData>
  <sheetProtection/>
  <autoFilter ref="B11:J386"/>
  <mergeCells count="9">
    <mergeCell ref="P10:T10"/>
    <mergeCell ref="U10:Y10"/>
    <mergeCell ref="B8:Y8"/>
    <mergeCell ref="B10:B11"/>
    <mergeCell ref="C10:C11"/>
    <mergeCell ref="D10:D11"/>
    <mergeCell ref="E10:E11"/>
    <mergeCell ref="F10:J10"/>
    <mergeCell ref="K10:O10"/>
  </mergeCells>
  <conditionalFormatting sqref="B26 C26:C31 C180:C182 B180">
    <cfRule type="cellIs" priority="1" dxfId="0" operator="lessThan" stopIfTrue="1">
      <formula>0</formula>
    </cfRule>
  </conditionalFormatting>
  <printOptions/>
  <pageMargins left="0.2" right="0.2" top="0.57" bottom="0.2" header="0.2" footer="0.2"/>
  <pageSetup horizontalDpi="600" verticalDpi="600" orientation="landscape" paperSize="9" scale="56" r:id="rId1"/>
  <rowBreaks count="4" manualBreakCount="4">
    <brk id="34" min="1" max="24" man="1"/>
    <brk id="321" min="1" max="24" man="1"/>
    <brk id="334" min="1" max="24" man="1"/>
    <brk id="354" min="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2:F17"/>
  <sheetViews>
    <sheetView workbookViewId="0" topLeftCell="A1">
      <selection activeCell="B27" sqref="B27"/>
    </sheetView>
  </sheetViews>
  <sheetFormatPr defaultColWidth="9.00390625" defaultRowHeight="12.75"/>
  <cols>
    <col min="1" max="1" width="15.25390625" style="268" customWidth="1"/>
    <col min="2" max="2" width="49.875" style="268" customWidth="1"/>
    <col min="3" max="3" width="12.375" style="268" customWidth="1"/>
    <col min="4" max="4" width="33.375" style="268" customWidth="1"/>
    <col min="5" max="16384" width="9.125" style="268" customWidth="1"/>
  </cols>
  <sheetData>
    <row r="2" ht="12.75">
      <c r="D2" s="74" t="s">
        <v>354</v>
      </c>
    </row>
    <row r="3" ht="12.75">
      <c r="D3" s="108" t="s">
        <v>170</v>
      </c>
    </row>
    <row r="4" ht="12.75">
      <c r="D4" s="108" t="s">
        <v>537</v>
      </c>
    </row>
    <row r="6" spans="2:6" ht="12.75">
      <c r="B6" s="331" t="s">
        <v>544</v>
      </c>
      <c r="C6" s="331"/>
      <c r="D6" s="331"/>
      <c r="F6" s="271"/>
    </row>
    <row r="7" spans="2:6" ht="12.75">
      <c r="B7" s="331" t="s">
        <v>553</v>
      </c>
      <c r="C7" s="331"/>
      <c r="D7" s="331"/>
      <c r="F7" s="271"/>
    </row>
    <row r="8" spans="2:4" ht="12.75">
      <c r="B8" s="270"/>
      <c r="D8" s="272"/>
    </row>
    <row r="9" spans="1:6" ht="37.5" customHeight="1">
      <c r="A9" s="273" t="s">
        <v>545</v>
      </c>
      <c r="B9" s="273" t="s">
        <v>546</v>
      </c>
      <c r="C9" s="274" t="s">
        <v>373</v>
      </c>
      <c r="D9" s="273" t="s">
        <v>547</v>
      </c>
      <c r="E9" s="275"/>
      <c r="F9" s="275"/>
    </row>
    <row r="10" spans="1:6" ht="25.5">
      <c r="A10" s="276">
        <v>42418</v>
      </c>
      <c r="B10" s="233" t="s">
        <v>548</v>
      </c>
      <c r="C10" s="277">
        <v>10</v>
      </c>
      <c r="D10" s="278" t="s">
        <v>549</v>
      </c>
      <c r="E10" s="275"/>
      <c r="F10" s="275"/>
    </row>
    <row r="11" spans="1:6" ht="25.5">
      <c r="A11" s="276">
        <v>42430</v>
      </c>
      <c r="B11" s="233" t="s">
        <v>548</v>
      </c>
      <c r="C11" s="277">
        <v>15</v>
      </c>
      <c r="D11" s="278" t="s">
        <v>550</v>
      </c>
      <c r="E11" s="275"/>
      <c r="F11" s="275"/>
    </row>
    <row r="12" spans="1:6" ht="25.5">
      <c r="A12" s="276">
        <v>42578</v>
      </c>
      <c r="B12" s="233" t="s">
        <v>548</v>
      </c>
      <c r="C12" s="277">
        <v>15</v>
      </c>
      <c r="D12" s="278" t="s">
        <v>551</v>
      </c>
      <c r="E12" s="275"/>
      <c r="F12" s="275"/>
    </row>
    <row r="13" spans="1:4" ht="12.75">
      <c r="A13" s="273" t="s">
        <v>552</v>
      </c>
      <c r="B13" s="280"/>
      <c r="C13" s="281">
        <f>C10+C11+C12</f>
        <v>40</v>
      </c>
      <c r="D13" s="280"/>
    </row>
    <row r="16" spans="1:4" ht="12.75">
      <c r="A16" s="275"/>
      <c r="B16" s="275"/>
      <c r="C16" s="275"/>
      <c r="D16" s="275"/>
    </row>
    <row r="17" spans="1:4" ht="12.75">
      <c r="A17" s="275"/>
      <c r="B17" s="275"/>
      <c r="C17" s="275"/>
      <c r="D17" s="275"/>
    </row>
  </sheetData>
  <mergeCells count="2">
    <mergeCell ref="B6:D6"/>
    <mergeCell ref="B7:D7"/>
  </mergeCells>
  <printOptions/>
  <pageMargins left="0.75" right="0.24" top="0.58" bottom="1" header="0.5" footer="0.5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>
    <tabColor indexed="10"/>
    <pageSetUpPr fitToPage="1"/>
  </sheetPr>
  <dimension ref="A1:E17"/>
  <sheetViews>
    <sheetView workbookViewId="0" topLeftCell="A1">
      <selection activeCell="A6" sqref="A6:E6"/>
    </sheetView>
  </sheetViews>
  <sheetFormatPr defaultColWidth="9.00390625" defaultRowHeight="12.75"/>
  <cols>
    <col min="1" max="1" width="32.75390625" style="268" customWidth="1"/>
    <col min="2" max="2" width="14.00390625" style="268" customWidth="1"/>
    <col min="3" max="3" width="13.25390625" style="268" customWidth="1"/>
    <col min="4" max="4" width="14.25390625" style="268" customWidth="1"/>
    <col min="5" max="5" width="16.375" style="268" customWidth="1"/>
    <col min="6" max="16384" width="9.125" style="268" customWidth="1"/>
  </cols>
  <sheetData>
    <row r="1" spans="1:3" ht="12.75">
      <c r="A1" s="282"/>
      <c r="B1" s="282"/>
      <c r="C1" s="283"/>
    </row>
    <row r="2" spans="1:5" ht="12.75">
      <c r="A2" s="283"/>
      <c r="C2" s="283"/>
      <c r="E2" s="74" t="s">
        <v>554</v>
      </c>
    </row>
    <row r="3" spans="1:5" ht="12.75">
      <c r="A3" s="283"/>
      <c r="C3" s="283"/>
      <c r="E3" s="108" t="s">
        <v>170</v>
      </c>
    </row>
    <row r="4" spans="1:5" ht="12.75">
      <c r="A4" s="283"/>
      <c r="C4" s="283"/>
      <c r="E4" s="108" t="s">
        <v>537</v>
      </c>
    </row>
    <row r="5" ht="12.75">
      <c r="A5" s="272"/>
    </row>
    <row r="6" spans="1:5" ht="15.75" customHeight="1">
      <c r="A6" s="332" t="s">
        <v>555</v>
      </c>
      <c r="B6" s="332"/>
      <c r="C6" s="332"/>
      <c r="D6" s="332"/>
      <c r="E6" s="332"/>
    </row>
    <row r="8" spans="1:5" ht="12.75">
      <c r="A8" s="284"/>
      <c r="B8" s="284"/>
      <c r="C8" s="284"/>
      <c r="D8" s="284"/>
      <c r="E8" s="284"/>
    </row>
    <row r="9" spans="1:5" ht="46.5" customHeight="1">
      <c r="A9" s="221" t="s">
        <v>447</v>
      </c>
      <c r="B9" s="221" t="s">
        <v>242</v>
      </c>
      <c r="C9" s="221" t="s">
        <v>542</v>
      </c>
      <c r="D9" s="221" t="s">
        <v>244</v>
      </c>
      <c r="E9" s="221" t="s">
        <v>252</v>
      </c>
    </row>
    <row r="10" spans="1:5" ht="12.75">
      <c r="A10" s="280" t="s">
        <v>269</v>
      </c>
      <c r="B10" s="285">
        <v>257.8</v>
      </c>
      <c r="C10" s="285">
        <v>257.8</v>
      </c>
      <c r="D10" s="277">
        <f aca="true" t="shared" si="0" ref="D10:D17">C10/B10*100</f>
        <v>100</v>
      </c>
      <c r="E10" s="277">
        <f aca="true" t="shared" si="1" ref="E10:E17">B10-C10</f>
        <v>0</v>
      </c>
    </row>
    <row r="11" spans="1:5" ht="12.75">
      <c r="A11" s="280" t="s">
        <v>389</v>
      </c>
      <c r="B11" s="285">
        <v>571.5</v>
      </c>
      <c r="C11" s="285">
        <v>571.5</v>
      </c>
      <c r="D11" s="277">
        <f t="shared" si="0"/>
        <v>100</v>
      </c>
      <c r="E11" s="277">
        <f t="shared" si="1"/>
        <v>0</v>
      </c>
    </row>
    <row r="12" spans="1:5" ht="12.75">
      <c r="A12" s="280" t="s">
        <v>390</v>
      </c>
      <c r="B12" s="285">
        <v>222.9</v>
      </c>
      <c r="C12" s="285">
        <v>222.9</v>
      </c>
      <c r="D12" s="277">
        <f t="shared" si="0"/>
        <v>100</v>
      </c>
      <c r="E12" s="277">
        <f t="shared" si="1"/>
        <v>0</v>
      </c>
    </row>
    <row r="13" spans="1:5" ht="12.75">
      <c r="A13" s="280" t="s">
        <v>391</v>
      </c>
      <c r="B13" s="285">
        <v>678</v>
      </c>
      <c r="C13" s="285">
        <v>678</v>
      </c>
      <c r="D13" s="277">
        <f t="shared" si="0"/>
        <v>100</v>
      </c>
      <c r="E13" s="277">
        <f t="shared" si="1"/>
        <v>0</v>
      </c>
    </row>
    <row r="14" spans="1:5" ht="12.75">
      <c r="A14" s="280" t="s">
        <v>392</v>
      </c>
      <c r="B14" s="285">
        <v>580.5</v>
      </c>
      <c r="C14" s="285">
        <v>580.5</v>
      </c>
      <c r="D14" s="277">
        <f t="shared" si="0"/>
        <v>100</v>
      </c>
      <c r="E14" s="277">
        <f t="shared" si="1"/>
        <v>0</v>
      </c>
    </row>
    <row r="15" spans="1:5" ht="12.75">
      <c r="A15" s="280" t="s">
        <v>393</v>
      </c>
      <c r="B15" s="285">
        <v>440.6</v>
      </c>
      <c r="C15" s="285">
        <v>440.6</v>
      </c>
      <c r="D15" s="277">
        <f t="shared" si="0"/>
        <v>100</v>
      </c>
      <c r="E15" s="277">
        <f t="shared" si="1"/>
        <v>0</v>
      </c>
    </row>
    <row r="16" spans="1:5" ht="12.75">
      <c r="A16" s="280" t="s">
        <v>394</v>
      </c>
      <c r="B16" s="285">
        <v>551.2</v>
      </c>
      <c r="C16" s="285">
        <v>551.2</v>
      </c>
      <c r="D16" s="277">
        <f t="shared" si="0"/>
        <v>100</v>
      </c>
      <c r="E16" s="277">
        <f t="shared" si="1"/>
        <v>0</v>
      </c>
    </row>
    <row r="17" spans="1:5" s="271" customFormat="1" ht="12.75">
      <c r="A17" s="279" t="s">
        <v>270</v>
      </c>
      <c r="B17" s="281">
        <f>B10+B11+B12+B13+B14+B15+B16</f>
        <v>3302.5</v>
      </c>
      <c r="C17" s="281">
        <f>C10+C11+C12+C13+C14+C15+C16</f>
        <v>3302.5</v>
      </c>
      <c r="D17" s="286">
        <f t="shared" si="0"/>
        <v>100</v>
      </c>
      <c r="E17" s="286">
        <f t="shared" si="1"/>
        <v>0</v>
      </c>
    </row>
  </sheetData>
  <mergeCells count="1">
    <mergeCell ref="A6:E6"/>
  </mergeCells>
  <printOptions/>
  <pageMargins left="0.91" right="0.2" top="0.55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8">
    <tabColor indexed="10"/>
  </sheetPr>
  <dimension ref="B1:F18"/>
  <sheetViews>
    <sheetView workbookViewId="0" topLeftCell="A1">
      <selection activeCell="B27" sqref="B27"/>
    </sheetView>
  </sheetViews>
  <sheetFormatPr defaultColWidth="9.00390625" defaultRowHeight="12.75"/>
  <cols>
    <col min="1" max="1" width="6.75390625" style="1" customWidth="1"/>
    <col min="2" max="2" width="45.00390625" style="1" customWidth="1"/>
    <col min="3" max="3" width="14.125" style="1" customWidth="1"/>
    <col min="4" max="4" width="11.75390625" style="1" customWidth="1"/>
    <col min="5" max="5" width="13.25390625" style="1" customWidth="1"/>
    <col min="6" max="6" width="16.25390625" style="1" customWidth="1"/>
    <col min="7" max="16384" width="9.125" style="1" customWidth="1"/>
  </cols>
  <sheetData>
    <row r="1" spans="2:6" s="82" customFormat="1" ht="12.75">
      <c r="B1" s="1"/>
      <c r="C1" s="74"/>
      <c r="F1" s="74" t="s">
        <v>571</v>
      </c>
    </row>
    <row r="2" spans="3:6" s="82" customFormat="1" ht="12.75">
      <c r="C2" s="75"/>
      <c r="F2" s="108" t="s">
        <v>170</v>
      </c>
    </row>
    <row r="3" spans="3:6" s="82" customFormat="1" ht="12.75">
      <c r="C3" s="75"/>
      <c r="F3" s="108" t="s">
        <v>537</v>
      </c>
    </row>
    <row r="4" ht="12.75">
      <c r="C4" s="75"/>
    </row>
    <row r="5" s="82" customFormat="1" ht="12.75">
      <c r="B5" s="83"/>
    </row>
    <row r="6" spans="2:6" ht="12.75" customHeight="1">
      <c r="B6" s="333" t="s">
        <v>543</v>
      </c>
      <c r="C6" s="333"/>
      <c r="D6" s="333"/>
      <c r="E6" s="333"/>
      <c r="F6" s="333"/>
    </row>
    <row r="7" ht="12.75">
      <c r="B7" s="34"/>
    </row>
    <row r="8" spans="2:6" ht="58.5" customHeight="1">
      <c r="B8" s="2" t="s">
        <v>14</v>
      </c>
      <c r="C8" s="2" t="s">
        <v>242</v>
      </c>
      <c r="D8" s="2" t="s">
        <v>542</v>
      </c>
      <c r="E8" s="2" t="s">
        <v>244</v>
      </c>
      <c r="F8" s="2" t="s">
        <v>252</v>
      </c>
    </row>
    <row r="9" spans="2:6" ht="12.75">
      <c r="B9" s="3" t="s">
        <v>269</v>
      </c>
      <c r="C9" s="107">
        <v>1118.1</v>
      </c>
      <c r="D9" s="107">
        <v>1118.1</v>
      </c>
      <c r="E9" s="3">
        <f>D9/C9*100</f>
        <v>100</v>
      </c>
      <c r="F9" s="266">
        <f>C9-D9</f>
        <v>0</v>
      </c>
    </row>
    <row r="10" spans="2:6" ht="12.75">
      <c r="B10" s="3" t="s">
        <v>389</v>
      </c>
      <c r="C10" s="107">
        <v>265</v>
      </c>
      <c r="D10" s="107">
        <v>265</v>
      </c>
      <c r="E10" s="3">
        <f aca="true" t="shared" si="0" ref="E10:E17">D10/C10*100</f>
        <v>100</v>
      </c>
      <c r="F10" s="266">
        <f aca="true" t="shared" si="1" ref="F10:F17">C10-D10</f>
        <v>0</v>
      </c>
    </row>
    <row r="11" spans="2:6" ht="12.75">
      <c r="B11" s="3" t="s">
        <v>390</v>
      </c>
      <c r="C11" s="107">
        <v>272.3</v>
      </c>
      <c r="D11" s="107">
        <v>272.3</v>
      </c>
      <c r="E11" s="3">
        <f t="shared" si="0"/>
        <v>100</v>
      </c>
      <c r="F11" s="266">
        <f t="shared" si="1"/>
        <v>0</v>
      </c>
    </row>
    <row r="12" spans="2:6" ht="12.75">
      <c r="B12" s="3" t="s">
        <v>391</v>
      </c>
      <c r="C12" s="107">
        <v>215</v>
      </c>
      <c r="D12" s="107">
        <v>215</v>
      </c>
      <c r="E12" s="3">
        <f t="shared" si="0"/>
        <v>100</v>
      </c>
      <c r="F12" s="266">
        <f t="shared" si="1"/>
        <v>0</v>
      </c>
    </row>
    <row r="13" spans="2:6" ht="12.75">
      <c r="B13" s="3" t="s">
        <v>392</v>
      </c>
      <c r="C13" s="107">
        <v>5</v>
      </c>
      <c r="D13" s="107">
        <v>5</v>
      </c>
      <c r="E13" s="3">
        <f t="shared" si="0"/>
        <v>100</v>
      </c>
      <c r="F13" s="266">
        <f t="shared" si="1"/>
        <v>0</v>
      </c>
    </row>
    <row r="14" spans="2:6" ht="12.75">
      <c r="B14" s="3" t="s">
        <v>393</v>
      </c>
      <c r="C14" s="107">
        <v>5</v>
      </c>
      <c r="D14" s="107">
        <v>5</v>
      </c>
      <c r="E14" s="3">
        <f t="shared" si="0"/>
        <v>100</v>
      </c>
      <c r="F14" s="266">
        <f t="shared" si="1"/>
        <v>0</v>
      </c>
    </row>
    <row r="15" spans="2:6" ht="12.75">
      <c r="B15" s="3" t="s">
        <v>394</v>
      </c>
      <c r="C15" s="107">
        <v>180</v>
      </c>
      <c r="D15" s="107">
        <v>180</v>
      </c>
      <c r="E15" s="3">
        <f t="shared" si="0"/>
        <v>100</v>
      </c>
      <c r="F15" s="266">
        <f t="shared" si="1"/>
        <v>0</v>
      </c>
    </row>
    <row r="16" spans="2:6" ht="12.75">
      <c r="B16" s="3" t="s">
        <v>395</v>
      </c>
      <c r="C16" s="107">
        <v>1500</v>
      </c>
      <c r="D16" s="107">
        <v>1500</v>
      </c>
      <c r="E16" s="3">
        <f t="shared" si="0"/>
        <v>100</v>
      </c>
      <c r="F16" s="266">
        <f t="shared" si="1"/>
        <v>0</v>
      </c>
    </row>
    <row r="17" spans="2:6" s="6" customFormat="1" ht="12.75">
      <c r="B17" s="33" t="s">
        <v>270</v>
      </c>
      <c r="C17" s="166">
        <f>C9+C10+C11+C12+C13+C14+C15+C16</f>
        <v>3560.3999999999996</v>
      </c>
      <c r="D17" s="166">
        <f>D9+D10+D11+D12+D13+D14+D15+D16</f>
        <v>3560.3999999999996</v>
      </c>
      <c r="E17" s="33">
        <f t="shared" si="0"/>
        <v>100</v>
      </c>
      <c r="F17" s="267">
        <f t="shared" si="1"/>
        <v>0</v>
      </c>
    </row>
    <row r="18" ht="12.75">
      <c r="C18" s="167"/>
    </row>
  </sheetData>
  <mergeCells count="1">
    <mergeCell ref="B6:F6"/>
  </mergeCells>
  <printOptions/>
  <pageMargins left="0.75" right="0.26" top="1.06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2017-02-01T09:32:19Z</cp:lastPrinted>
  <dcterms:created xsi:type="dcterms:W3CDTF">2005-12-07T07:18:17Z</dcterms:created>
  <dcterms:modified xsi:type="dcterms:W3CDTF">2017-03-15T14:25:02Z</dcterms:modified>
  <cp:category/>
  <cp:version/>
  <cp:contentType/>
  <cp:contentStatus/>
</cp:coreProperties>
</file>